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12" tabRatio="789" activeTab="14"/>
  </bookViews>
  <sheets>
    <sheet name="Приложение 1" sheetId="1" r:id="rId1"/>
    <sheet name="Приложение 2" sheetId="2" r:id="rId2"/>
    <sheet name="прил3" sheetId="3" r:id="rId3"/>
    <sheet name="Приложение4" sheetId="4" r:id="rId4"/>
    <sheet name="Прил 5" sheetId="5" r:id="rId5"/>
    <sheet name="Прилож6" sheetId="6" r:id="rId6"/>
    <sheet name="Прилож7" sheetId="7" r:id="rId7"/>
    <sheet name="Прил8" sheetId="8" r:id="rId8"/>
    <sheet name="Прил9" sheetId="9" r:id="rId9"/>
    <sheet name="Прил10" sheetId="10" r:id="rId10"/>
    <sheet name="Прил11" sheetId="11" r:id="rId11"/>
    <sheet name="Прил12" sheetId="12" r:id="rId12"/>
    <sheet name="Прил13" sheetId="13" r:id="rId13"/>
    <sheet name="Прил14" sheetId="14" r:id="rId14"/>
    <sheet name="Прил15" sheetId="15" r:id="rId15"/>
  </sheets>
  <definedNames>
    <definedName name="_Toc105952697" localSheetId="5">'Прилож6'!#REF!</definedName>
    <definedName name="_Toc105952698" localSheetId="5">'Прилож6'!#REF!</definedName>
    <definedName name="_xlnm.Print_Area" localSheetId="9">'Прил10'!$A$1:$I$111</definedName>
    <definedName name="_xlnm.Print_Area" localSheetId="10">'Прил11'!$A$1:$K$104</definedName>
    <definedName name="_xlnm.Print_Area" localSheetId="11">'Прил12'!$A$1:$H$117</definedName>
    <definedName name="_xlnm.Print_Area" localSheetId="12">'Прил13'!$A$1:$J$104</definedName>
    <definedName name="_xlnm.Print_Area" localSheetId="5">'Прилож6'!$A$1:$C$66</definedName>
    <definedName name="_xlnm.Print_Area" localSheetId="6">'Прилож7'!$A$1:$D$70</definedName>
    <definedName name="_xlnm.Print_Area" localSheetId="0">'Приложение 1'!$A$1:$C$59</definedName>
    <definedName name="_xlnm.Print_Area" localSheetId="1">'Приложение 2'!$A$1:$C$8</definedName>
    <definedName name="_xlnm.Print_Area" localSheetId="3">'Приложение4'!$A$1:$G$36</definedName>
    <definedName name="п" localSheetId="9">#REF!</definedName>
    <definedName name="п" localSheetId="10">#REF!</definedName>
    <definedName name="п" localSheetId="11">#REF!</definedName>
    <definedName name="п" localSheetId="12">#REF!</definedName>
    <definedName name="п" localSheetId="14">#REF!</definedName>
    <definedName name="п">#REF!</definedName>
    <definedName name="пр" localSheetId="11">#REF!</definedName>
    <definedName name="пр" localSheetId="12">#REF!</definedName>
    <definedName name="пр">#REF!</definedName>
    <definedName name="приложение8" localSheetId="9">#REF!</definedName>
    <definedName name="приложение8" localSheetId="10">#REF!</definedName>
    <definedName name="приложение8" localSheetId="11">#REF!</definedName>
    <definedName name="приложение8" localSheetId="12">#REF!</definedName>
    <definedName name="приложение8" localSheetId="14">#REF!</definedName>
    <definedName name="приложение8">#REF!</definedName>
  </definedNames>
  <calcPr fullCalcOnLoad="1"/>
</workbook>
</file>

<file path=xl/sharedStrings.xml><?xml version="1.0" encoding="utf-8"?>
<sst xmlns="http://schemas.openxmlformats.org/spreadsheetml/2006/main" count="2596" uniqueCount="503">
  <si>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</si>
  <si>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</si>
  <si>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</si>
  <si>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</si>
  <si>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</si>
  <si>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</si>
  <si>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</si>
  <si>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</si>
  <si>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</si>
  <si>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</si>
  <si>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</si>
  <si>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</si>
  <si>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</si>
  <si>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</si>
  <si>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</si>
  <si>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</si>
  <si>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</si>
  <si>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</si>
  <si>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</si>
  <si>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</si>
  <si>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</si>
  <si>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</si>
  <si>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</si>
  <si>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</si>
  <si>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</si>
  <si>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</si>
  <si>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</si>
  <si>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</si>
  <si>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</si>
  <si>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</si>
  <si>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</si>
  <si>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</si>
  <si>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</si>
  <si>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</si>
  <si>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</si>
  <si>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</si>
  <si>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</si>
  <si>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</si>
  <si>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</si>
  <si>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</si>
  <si>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</si>
  <si>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</si>
  <si>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</si>
  <si>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</si>
  <si>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</si>
  <si>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</si>
  <si>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</si>
  <si>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</si>
  <si>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</si>
  <si>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</si>
  <si>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</si>
  <si>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</si>
  <si>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</si>
  <si>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</si>
  <si>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</si>
  <si>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</si>
  <si>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</si>
  <si>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</si>
  <si>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</si>
  <si>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</si>
  <si>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</si>
  <si>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</si>
  <si>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</si>
  <si>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</si>
  <si>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</si>
  <si>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</si>
  <si>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</si>
  <si>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</si>
  <si>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</si>
  <si>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</si>
  <si>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</si>
  <si>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</si>
  <si>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</si>
  <si>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</si>
  <si>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</si>
  <si>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</si>
  <si>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</si>
  <si>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</si>
  <si>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</si>
  <si>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</si>
  <si>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</si>
  <si>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</si>
  <si>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</si>
  <si>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</si>
  <si>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</si>
  <si>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</si>
  <si>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</si>
  <si>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</si>
  <si>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</si>
  <si>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</si>
  <si>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</si>
  <si>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</si>
  <si>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</si>
  <si>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</si>
  <si>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</si>
  <si>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</si>
  <si>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</si>
  <si>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</si>
  <si>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</si>
  <si>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</si>
  <si>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</si>
  <si>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</si>
  <si>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</si>
  <si>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</si>
  <si>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</si>
  <si>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</si>
  <si>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</si>
  <si>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</si>
  <si>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</si>
  <si>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</si>
  <si>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</si>
  <si>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</si>
  <si>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</si>
  <si>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</si>
  <si>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</si>
  <si>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</si>
  <si>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</si>
  <si>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</si>
  <si>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</si>
  <si>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</si>
  <si>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</si>
  <si>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</si>
  <si>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</si>
  <si>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</si>
  <si>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</si>
  <si>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</si>
  <si>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</si>
  <si>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</si>
  <si>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</si>
  <si>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</si>
  <si>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</si>
  <si>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</si>
  <si>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</si>
  <si>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</si>
  <si>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</si>
  <si>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</si>
  <si>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</si>
  <si>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</si>
  <si>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</si>
  <si>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</si>
  <si>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</si>
  <si>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</si>
  <si>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</si>
  <si>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</si>
  <si>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</si>
  <si>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</si>
  <si>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</si>
  <si>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</si>
  <si>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</si>
  <si>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</si>
  <si>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</si>
  <si>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</si>
  <si>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</si>
  <si>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</si>
  <si>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</si>
  <si>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</si>
  <si>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</si>
  <si>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</si>
  <si>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</si>
  <si>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</si>
  <si>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</si>
  <si>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</si>
  <si>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</si>
  <si>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</si>
  <si>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</si>
  <si>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</si>
  <si>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</si>
  <si>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</si>
  <si>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</si>
  <si>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</si>
  <si>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</si>
  <si>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</si>
  <si>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</si>
  <si>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</si>
  <si>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</si>
  <si>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01 </t>
  </si>
  <si>
    <t>03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</si>
  <si>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</si>
  <si>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</si>
  <si>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</si>
  <si>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</si>
  <si>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</si>
  <si>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</si>
  <si>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</si>
  <si>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</si>
  <si>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</si>
  <si>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</si>
  <si>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07</t>
  </si>
  <si>
    <t>08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</si>
  <si>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</si>
  <si>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</si>
  <si>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</si>
  <si>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</si>
  <si>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</si>
  <si>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</si>
  <si>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</rPr>
      <t xml:space="preserve"> </t>
    </r>
    <r>
      <rPr>
        <i/>
        <sz val="10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</si>
  <si>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</si>
  <si>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</si>
  <si>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</si>
  <si>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</si>
  <si>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</si>
  <si>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</si>
  <si>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</si>
  <si>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</si>
  <si>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</si>
  <si>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</si>
  <si>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</si>
  <si>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</si>
  <si>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</si>
  <si>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</si>
  <si>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</si>
  <si>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</si>
  <si>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</si>
  <si>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</si>
  <si>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</si>
  <si>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</si>
  <si>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</si>
  <si>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</si>
  <si>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</si>
  <si>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</si>
  <si>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</si>
  <si>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</si>
  <si>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</si>
  <si>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</si>
  <si>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</si>
  <si>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</si>
  <si>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</si>
  <si>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</si>
  <si>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</si>
  <si>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</si>
  <si>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</si>
  <si>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</si>
  <si>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</si>
  <si>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</si>
  <si>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</si>
  <si>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</si>
  <si>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</si>
  <si>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</si>
  <si>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</si>
  <si>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</si>
  <si>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</si>
  <si>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</si>
  <si>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</si>
  <si>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</si>
  <si>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</si>
  <si>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</si>
  <si>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</si>
  <si>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</si>
  <si>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</si>
  <si>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</si>
  <si>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</si>
  <si>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</si>
  <si>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</si>
  <si>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</si>
  <si>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</si>
  <si>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</si>
  <si>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</si>
  <si>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</si>
  <si>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</si>
  <si>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</si>
  <si>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</si>
  <si>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</si>
  <si>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</si>
  <si>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</si>
  <si>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</si>
  <si>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</si>
  <si>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</si>
  <si>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</si>
  <si>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</si>
  <si>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129</t>
  </si>
  <si>
    <t>Фонд оплаты труда казенных учреждений</t>
  </si>
  <si>
    <t>119</t>
  </si>
  <si>
    <t>01 3 30 00000</t>
  </si>
  <si>
    <t>01 3 30 00100</t>
  </si>
  <si>
    <t>01 3 31 00000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</si>
  <si>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</si>
  <si>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</si>
  <si>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</si>
  <si>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</si>
  <si>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</si>
  <si>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</si>
  <si>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</si>
  <si>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</si>
  <si>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</si>
  <si>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ФБ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</si>
  <si>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</si>
  <si>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"Развитие культуры"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</si>
  <si>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</si>
  <si>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</si>
  <si>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</si>
  <si>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</si>
  <si>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</si>
  <si>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</si>
  <si>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</si>
  <si>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</si>
  <si>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</si>
  <si>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</si>
  <si>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</si>
  <si>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</si>
  <si>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</si>
  <si>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</si>
  <si>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7</t>
  </si>
  <si>
    <t>Резервный фонд</t>
  </si>
  <si>
    <t>0111</t>
  </si>
  <si>
    <t>810</t>
  </si>
  <si>
    <t>Развитие социально-культурной сферы в рамках муниципальной программы муниципального образования "Джазаторское сельское поселение" "Комплексное развитие территории сельского поселения"</t>
  </si>
  <si>
    <t>1 08 04020 11 0000 110</t>
  </si>
  <si>
    <t>Прочие субсидии бюджетам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</si>
  <si>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 , в том числе дорог в поселениях(за исключением автомобильных дорог федерального значения)</t>
  </si>
  <si>
    <t>Налоговые и неналоговые доходы</t>
  </si>
  <si>
    <t xml:space="preserve">  01 05 00 00 00 0000 000</t>
  </si>
  <si>
    <t>Изменение остатков средств на счетах по учету средств бюджетов</t>
  </si>
  <si>
    <t>13</t>
  </si>
  <si>
    <t>Изменение +-</t>
  </si>
  <si>
    <t>Изменение  + -</t>
  </si>
  <si>
    <t>0113</t>
  </si>
  <si>
    <t>Спорт</t>
  </si>
  <si>
    <t>Перечень главных администраторов доходов бюджета муниципального образования Тобелерское сельское поселение</t>
  </si>
  <si>
    <t xml:space="preserve">                                                                        Сельская администрация МО Тобелерское сельское поселение</t>
  </si>
  <si>
    <t>Доходы  бюджета муниципального образования Тобелерское 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</si>
  <si>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Перечень главных администраторов источников финансирования дефицита бюджета муниципального образования Тобелерское  сельское поселение</t>
  </si>
  <si>
    <t>СЕЛЬСКАЯ АЛМИНИСТРАЦИЯ МУНИЦИПАЛЬНОГО ОБРАЗОВАНИЯ ТОБЕЛЕРСКОЕ СЕЛЬСКОЕ ПОСЕЛЕНИЕ</t>
  </si>
  <si>
    <t>Развитие социально-культурной сферы в рамках муниципальной программы муниципального образования "Тобелерское сельское поселение" "Комплексное развитие территории сельского поселения"</t>
  </si>
  <si>
    <t>2 02 10000 00 0000 150</t>
  </si>
  <si>
    <t>2 02 20000 00 0000 150</t>
  </si>
  <si>
    <t>2 02 30000 00 0000 150</t>
  </si>
  <si>
    <t xml:space="preserve"> 2 02 40000 00 0000 150</t>
  </si>
  <si>
    <t>2023 год</t>
  </si>
  <si>
    <t>Другие общегосударственные вопросы</t>
  </si>
  <si>
    <t>99 0 01 00101</t>
  </si>
  <si>
    <t>99 0 03 00101</t>
  </si>
  <si>
    <t>01 0 ЛО 001 01</t>
  </si>
  <si>
    <t>01 1 02 00202</t>
  </si>
  <si>
    <t>870</t>
  </si>
  <si>
    <t>01 1 02 51180</t>
  </si>
  <si>
    <t>01 2 01 00209</t>
  </si>
  <si>
    <t>01 3 02 00101</t>
  </si>
  <si>
    <t>Непрограммные направления деятельности</t>
  </si>
  <si>
    <t>Глава муниципального образования</t>
  </si>
  <si>
    <t>Администрация МО Тобелерское сельское поселение</t>
  </si>
  <si>
    <t>99 0 00 00000</t>
  </si>
  <si>
    <t>99 0 01 00000</t>
  </si>
  <si>
    <t>Материально-техническое обеспечение функций органов местного самоуправления</t>
  </si>
  <si>
    <t>99 0 01 00100</t>
  </si>
  <si>
    <t>Расходы на выплаты работникам и обеспечение фунуций органов менстного самоуправления и учреждений</t>
  </si>
  <si>
    <t>99 0 03 00000</t>
  </si>
  <si>
    <t>99 0 03 00100</t>
  </si>
  <si>
    <t>Заместитель председателя представительного органа муниципального образования Тобелерское сельское поселение</t>
  </si>
  <si>
    <t>Расходы на обеспечение фунуций заместителя  председателя представительного органа муниципального органа муниципального  образования</t>
  </si>
  <si>
    <t>01 0 Л0 001 01</t>
  </si>
  <si>
    <t>01 0 Л0 00100</t>
  </si>
  <si>
    <t>Резервные средства</t>
  </si>
  <si>
    <t>01 0 Л0 00101</t>
  </si>
  <si>
    <t>Расходы на выплаты работникам и обеспечение функций органов местного самоуправления и учреждений</t>
  </si>
  <si>
    <t>Высшее должностное лицо</t>
  </si>
  <si>
    <t>01 0 00 00000</t>
  </si>
  <si>
    <t>01 0 Л0 00000</t>
  </si>
  <si>
    <t>Муниципальная программа "Комплексное развитие территорий МО Тобелерское сельское поселение""</t>
  </si>
  <si>
    <t>Повышение эффективности деятельности Администрации муниципального образования "Тобелерское сельское поселение"</t>
  </si>
  <si>
    <t>Материально-техническое обеспечение Администрации МО Тобелерскоесельское поселение" в рамках муниципальной программы  "Комплексное развитие территории МО "Тобелерское сельское поселение""</t>
  </si>
  <si>
    <t>Подпрограмма"Развитие экономического и налогового потенциала"</t>
  </si>
  <si>
    <t>Основное мероприятие "Обеспечение эффективного управленияя муниципальными финансами"</t>
  </si>
  <si>
    <t xml:space="preserve">Организация и проведение мероприятий в сфере финансов </t>
  </si>
  <si>
    <t>Муниципальная программа "Комплексное развитие территорий МО"Тобелерское сельское поселение""</t>
  </si>
  <si>
    <t>Резервные фонды администрации МО "Тобелерское  сельское поселение"</t>
  </si>
  <si>
    <t>01 1 00 00000</t>
  </si>
  <si>
    <t>01 1 02 00200</t>
  </si>
  <si>
    <t>01 1 02 00000</t>
  </si>
  <si>
    <t xml:space="preserve">Прочая закупка товаров, работ и услуг для обеспечения государственных (муниципальных) нужд </t>
  </si>
  <si>
    <t>01 0 Л0 00102</t>
  </si>
  <si>
    <t xml:space="preserve"> Взносы по обязательному социальному страхованию на выплаты денежного содержания и иные выплаты работникам </t>
  </si>
  <si>
    <t>Повышение эффективности деятельности Администрации муниципального образования Тобелерское сельское поселение"</t>
  </si>
  <si>
    <t>Расходы на обеспечение функций Администрации МО Тобелерское  сельское поселение» (в части обеспечения твердым топливом)</t>
  </si>
  <si>
    <t xml:space="preserve">Материально-техническое обеспечение Администрации МО "Тобелерское  сельское поселение" </t>
  </si>
  <si>
    <t>Жилищно-Коммунальное хозяйство</t>
  </si>
  <si>
    <t>Муниципальная программа "Комплексное развитие территорий МО"Бельтирское сельское поселение""</t>
  </si>
  <si>
    <t>Подпрограмма "Устойчивое развитие систем жизнеобеспечения"</t>
  </si>
  <si>
    <t>01 2 00 00000</t>
  </si>
  <si>
    <t>Основное мероприятие "Обеспечение развития благоустройства"</t>
  </si>
  <si>
    <t>01 2 01 00000</t>
  </si>
  <si>
    <t>Организация и проведение мероприятий в сфере благоустройства</t>
  </si>
  <si>
    <t>01 2 01 00200</t>
  </si>
  <si>
    <t>Повышение уровня благоустройства на территории МО</t>
  </si>
  <si>
    <t>Образования</t>
  </si>
  <si>
    <t>Подпрограмма "Развитие социально-культурной сферы"</t>
  </si>
  <si>
    <t>01 3 00 00000</t>
  </si>
  <si>
    <t>Развитие культуры и молодежной политики</t>
  </si>
  <si>
    <t>01 3 01 00000</t>
  </si>
  <si>
    <t xml:space="preserve">Материально-техническое обеспечение в сфере молодежной политики </t>
  </si>
  <si>
    <t>01 3 01 00100</t>
  </si>
  <si>
    <t>01 3 01 00101</t>
  </si>
  <si>
    <t>Культура, кинематография</t>
  </si>
  <si>
    <t>Развитие социально-культурной сферы в рамках муниципальной программы МО "Бельтирское сельское поселение" "Комплексное развитие территории сельского поселения"</t>
  </si>
  <si>
    <t>Материально – техническое обеспечение работников в сфере культуры</t>
  </si>
  <si>
    <t>611</t>
  </si>
  <si>
    <t>99 0 00 09999</t>
  </si>
  <si>
    <t>01 3 00 00110</t>
  </si>
  <si>
    <t>Основное мероприятие "Развитие культуры и молодежной политики"</t>
  </si>
  <si>
    <t>Осуществление первичного воинского учета на территориях, где отсутствуют военные комиссариаты в рамках задачи подпрограммы "Обеспечение эффективного управления муниципальными финансами" муниципальной программы МО "Тобелерское сельское поселение" "Комплексное развитие территорий Тобелерскоесельского поселения"</t>
  </si>
  <si>
    <t xml:space="preserve"> (тыс. рублей) 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</si>
  <si>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</si>
  <si>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</si>
  <si>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</si>
  <si>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в том числе:</t>
  </si>
  <si>
    <t>801 01 05 00 00 00 0000 000</t>
  </si>
  <si>
    <t>Софинансирование расходных обязательств субьектов Российской Федерации, связанных с реализацией федеральной целевой программы "Увековечение памяти погибших при защите Отечества на 2019-2024 годы" (установка мемориальных знаков (субсидии)</t>
  </si>
  <si>
    <t>01 3 01 R2992</t>
  </si>
  <si>
    <t xml:space="preserve">Материально-техническое обеспечение </t>
  </si>
  <si>
    <t>Осуществление первичного воинского учета на территориях, где отсутствуют военные комиссариаты в рамках задачи подпрограммы "Обеспечение эффективного управления муниципальными финансами" муниципальной программы МО "Тобелерское сельское поселение" "Комплексное развитие территорий Тобелерского сельского поселения"</t>
  </si>
  <si>
    <t xml:space="preserve">Развитие социально-культурной сферы в рамках муниципальной программы муниципального образования " Тобелерское сельское поселение" "Комплексное развитие территории сельского поселения"                                   </t>
  </si>
  <si>
    <t>Осуществление первичного воинского учета на территориях, где отсутствуют военные комиссариаты в рамках задачи подпрограммы "Обеспечение эффективного управления муниципальными финансами" муниципальной программы МО "Тобелерское поселение" "Комплексное развитие территорий Тобелерского сельского поселения"</t>
  </si>
  <si>
    <t>2024 год</t>
  </si>
  <si>
    <t>862</t>
  </si>
  <si>
    <t>Сумма, тыс. руб. 2024 год</t>
  </si>
  <si>
    <t>801 01 00 00 00 00 0000 000</t>
  </si>
  <si>
    <t>801 01 05 02 01 10 0000 510</t>
  </si>
  <si>
    <t>801 01 05 02 01 10 0000 610</t>
  </si>
  <si>
    <t>4418,02</t>
  </si>
  <si>
    <t>247</t>
  </si>
  <si>
    <t>14</t>
  </si>
  <si>
    <t>Основное мероприятие "Обеспечение безопасности населения"</t>
  </si>
  <si>
    <t>Профилактика экстремизма и терроризма на территории муниципального образованияр</t>
  </si>
  <si>
    <t>Другие вопросы в области национальной безопасности и  правоохранительной деятельности</t>
  </si>
  <si>
    <t>0314</t>
  </si>
  <si>
    <t>Фонд оплаты труда 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</si>
  <si>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</si>
  <si>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</si>
  <si>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</si>
  <si>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01 2 01 45300</t>
  </si>
  <si>
    <t>2 02 16001 10 0000 150</t>
  </si>
  <si>
    <t>2 02 15002 10 0000 150</t>
  </si>
  <si>
    <t>2 02 20041 10 0000 150</t>
  </si>
  <si>
    <t>2 02 20298 10 0000 150</t>
  </si>
  <si>
    <t>2 02 20301 10 0000 150</t>
  </si>
  <si>
    <t>2 02 29999 10 0000 150</t>
  </si>
  <si>
    <t>2 02 30024 10 0000 150</t>
  </si>
  <si>
    <t xml:space="preserve">2 02 35118 10 0000 150   </t>
  </si>
  <si>
    <t>2 02 39999 10 0000 150</t>
  </si>
  <si>
    <t xml:space="preserve">2 02 04029 10 0000 150 </t>
  </si>
  <si>
    <t>2 02 49999 10 0000 150</t>
  </si>
  <si>
    <t>2 19 00000 10 0000 150</t>
  </si>
  <si>
    <t>Изменения + -</t>
  </si>
  <si>
    <t>01 1 04 00101</t>
  </si>
  <si>
    <t>2025 год</t>
  </si>
  <si>
    <t>Расходы на осуществление государственных полномочий РА в области законодательства об административных правонарушениях</t>
  </si>
  <si>
    <t>Осуществление первичного воинского учета на территориях, где отсутствуют военные комиссариаты в рамках задачи подпрограммы "Обеспечение эффективного управления муниципальными финансами" муниципальной программы МО "Бельтирское сельское поселение" "Комплексное развитие территорий Тобелерского сельского поселения"</t>
  </si>
  <si>
    <t>Жилищно-коммунальное хозяйство</t>
  </si>
  <si>
    <t>01 2 01 L2992</t>
  </si>
  <si>
    <t>Сумма, тыс. руб. 2025 год</t>
  </si>
  <si>
    <t>Источники финансирования дефицита бюджета  муниципального образования Тобелерское сельское поселение на 2024 год и на плановый период 2025 и 2026 годов</t>
  </si>
  <si>
    <t>Сумма, тыс. руб. 2026 год</t>
  </si>
  <si>
    <t>Объем поступлений доходов в бюджет муниципального образования Тобелерское   сельское поселение в 2024 году</t>
  </si>
  <si>
    <t xml:space="preserve"> 2024 год</t>
  </si>
  <si>
    <t xml:space="preserve"> 2025год </t>
  </si>
  <si>
    <t xml:space="preserve"> 2026 год </t>
  </si>
  <si>
    <t>Объем поступлений доходов в бюджет муниципального образования Тобелерское  сельское поселение в 2025-2026 годах</t>
  </si>
  <si>
    <t>Ведомственная структура расходов бюджета муниципального образования Тобелерское  сельское поселение на 2024 год</t>
  </si>
  <si>
    <t>Ведомственная структура расходов бюджета муниципального образования Тобелерское  сельское поселение на 2025-2026 года</t>
  </si>
  <si>
    <t>2026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</si>
  <si>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Тобелерское   сельское поселение на 2024 год</t>
  </si>
  <si>
    <t>Распределение бюджетных ассигнований на реализацию муниципальных программ на 2024 год</t>
  </si>
  <si>
    <t>2023 утв.</t>
  </si>
  <si>
    <t>Распределение
бюджетных ассигнований по разделам, подразделам классификации расходов бюджета муниципального образования Тобелерское  сельское поселение   на 2024 год</t>
  </si>
  <si>
    <t>2023 утв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</si>
  <si>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Тобелерское сельское поселение на 2025-2026 года</t>
  </si>
  <si>
    <t>Распределение бюджетных ассигнований на реализацию муниципальных программ на 2025 - 2026 года</t>
  </si>
  <si>
    <t>Распределение
бюджетных ассигнований по разделам, подразделам классификации расходов бюджета муниципального образования Тобелерское  сельское поселение на 2025-2026 годы</t>
  </si>
  <si>
    <t>Итого с учетом изменений 2023год</t>
  </si>
  <si>
    <t xml:space="preserve">2023 утв </t>
  </si>
  <si>
    <t>853</t>
  </si>
  <si>
    <t>01 3 01 00102</t>
  </si>
  <si>
    <t>Расходы на выплаты работникам и обеспечение функций органов местного самоуправления и учреждений(в части обеспечения теплом)</t>
  </si>
  <si>
    <t>Дотации бюджетам на поддержку мер по обеспечению сбалансированности бюджетов</t>
  </si>
  <si>
    <t>2 02 15 002 10 0000 150</t>
  </si>
  <si>
    <t>Объем бюджетных ассигнований, направляемых на исполнение публичных нормативных обязательств, на 2024 год</t>
  </si>
  <si>
    <t>(тыс.руб.)</t>
  </si>
  <si>
    <t>Главный распорядитель бюджетных средств</t>
  </si>
  <si>
    <t>наименование публичного нормативного обязательства</t>
  </si>
  <si>
    <t>нормативный правовой акт, определяющий публичное нормативное обязательство</t>
  </si>
  <si>
    <t>Всего</t>
  </si>
  <si>
    <t>в том числе</t>
  </si>
  <si>
    <t>республиканские средства</t>
  </si>
  <si>
    <t>средства местного бюджета</t>
  </si>
  <si>
    <t>Объем бюджетных ассигнований, направляемых на исполнение публичных нормативных обязательств, на плановый период  2025 и 2026 годов</t>
  </si>
  <si>
    <t>Администрация муниципального образования Тобелерское сельское поселение</t>
  </si>
  <si>
    <t>Итого по Администрации муниципального образования Тобелерское сельское поселение</t>
  </si>
  <si>
    <t xml:space="preserve">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 28.12.2023г.     №4-1  «О  бюджете
муниципального образования Тобелерское сельское поселение
на 2024 год и на плановый период 2025 и 2026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</si>
  <si>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от28.12.2023  г.      №4-1    «О  бюджете
муниципального образования Тобелерское  сельское поселение
на 2024 год и на плановый период 2025 и 2026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</si>
  <si>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сессии сельского Совета депутатов муниципального образования                                                                                                   Тобелерское сельское поселение от28.12.2023г. №4-1                                                                       «О  бюджете муниципального образования Тобелерское сельское поселение
на 2024 год и на плановый период 2025 и 2026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</si>
  <si>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 сельское поселение от 28.12.2023 г.    №4-1    «О  бюджете
муниципального образования Тобелерское  сельское поселение
на 2024 год и на плановый период 2025 и 2026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</si>
  <si>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к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 28.12.2023 г.      №4-1    «О  бюджете
муниципального образования Тобелерское   сельское поселение
на 2024 год и на плановый период 2025 и 2026 годов»</t>
  </si>
  <si>
    <t xml:space="preserve">                                                                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Тобелерское  сельское поселение от28.12.2023г.    № 4-1    «О  бюджете
муниципального образования Тобелерское  сельское поселение
на 2024 год и на плановый период 2025 и 2026 годов»</t>
  </si>
  <si>
    <t>Приложение7                                                                                                                                                                                                                                           к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от28.12.2023г.               №4-1   «О  бюджете
муниципального образования Тобелерское  сельское поселение
на 2024 год и на плановый период 2025 и 2026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</si>
  <si>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 к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 28.12.2023 г.      №4-1    «О  бюджете
муниципального образования Тобелерское   сельское поселение
на 2024 год и на плановый период 2025 и 2026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</si>
  <si>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    к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 28.12.2023 г.      №4-1    «О  бюджете
муниципального образования Тобелерское   сельское поселение
на 2024 год и на плановый период 2025 и 2026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</si>
  <si>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к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Тобелерское  сельское поселение от 28.12.2023г.   №4-1    «О  бюджете
муниципального образования Тобелерское  сельское поселение
на 2024 год и на плановый период 2025 и 2026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</si>
  <si>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 к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Тобелерское  сельское поселение от28.12.2023г.   №4-1    «О  бюджете
муниципального образования Тобелерское  сельское поселение
на 2024 год и на плановый период 2025 и 2026 годов»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</si>
  <si>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 к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Тобелерское   сельское поселение от28.12.2023 г.              №4-1     «О  бюджете
муниципального образования Тобелерское  сельское поселение
на 2024 год и на плановый период 2025 и 2026 годов»</t>
  </si>
  <si>
    <t>Приложение 13                                                                                                                                                                                                                                         к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от28.12.2023г.              №4-1    «О  бюджете
муниципального образованияТобелерское сельское поселение
на 2024 год и на плановый период 2025 и 2026 годов»</t>
  </si>
  <si>
    <t>Приложение 14                                                                                                                                                                                                                                         к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 28.12.2023г.              №4-1    «О  бюджете
муниципального образованияТобелерское сельское поселение
на 2024 год и на плановый период 2025 и 2026 годов»</t>
  </si>
  <si>
    <t>Приложение 15                                                                                                                                                                                                                                           к  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от28.12.2023 г.              №4-1    «О  бюджете
муниципального образования Тобелерское сельское поселение
на 2024 год и на плановый период 2025 и 2026 годов»</t>
  </si>
  <si>
    <t>01 1 02 51181</t>
  </si>
  <si>
    <t>01 1 04 42140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</si>
</sst>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0.000"/>
    <numFmt numFmtId="169" formatCode="_-* #,##0\ _₽_-;\-* #,##0\ _₽_-;_-* &quot;-&quot;??\ _₽_-;_-@_-"/>
    <numFmt numFmtId="170" formatCode="#,##0.00_ ;\-#,##0.00\ 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name val="Arial Cyr"/>
      <family val="0"/>
    </font>
    <font>
      <sz val="9"/>
      <color indexed="8"/>
      <name val="Arial Cyr"/>
      <family val="0"/>
    </font>
    <font>
      <sz val="14"/>
      <color indexed="8"/>
      <name val="Arial Cyr"/>
      <family val="0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22272F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16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>
      <alignment vertical="top"/>
      <protection/>
    </xf>
    <xf numFmtId="0" fontId="50" fillId="0" borderId="0">
      <alignment/>
      <protection/>
    </xf>
    <xf numFmtId="0" fontId="5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66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right" vertical="justify"/>
    </xf>
    <xf numFmtId="0" fontId="18" fillId="0" borderId="0" xfId="0" applyFont="1" applyAlignment="1">
      <alignment horizontal="left" vertical="justify"/>
    </xf>
    <xf numFmtId="0" fontId="5" fillId="0" borderId="0" xfId="0" applyFont="1" applyAlignment="1">
      <alignment horizontal="left" vertical="justify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" fontId="18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wrapText="1"/>
    </xf>
    <xf numFmtId="0" fontId="13" fillId="0" borderId="0" xfId="0" applyFont="1" applyAlignment="1">
      <alignment wrapText="1"/>
    </xf>
    <xf numFmtId="49" fontId="7" fillId="0" borderId="14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shrinkToFit="1"/>
    </xf>
    <xf numFmtId="0" fontId="28" fillId="0" borderId="14" xfId="0" applyFont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68" fillId="0" borderId="0" xfId="0" applyFont="1" applyAlignment="1">
      <alignment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" fillId="0" borderId="13" xfId="0" applyFont="1" applyBorder="1" applyAlignment="1">
      <alignment horizontal="right" vertical="center" wrapText="1"/>
    </xf>
    <xf numFmtId="165" fontId="7" fillId="0" borderId="0" xfId="0" applyNumberFormat="1" applyFont="1" applyAlignment="1">
      <alignment horizontal="right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13" xfId="0" applyFont="1" applyBorder="1" applyAlignment="1">
      <alignment/>
    </xf>
    <xf numFmtId="165" fontId="7" fillId="0" borderId="14" xfId="0" applyNumberFormat="1" applyFont="1" applyBorder="1" applyAlignment="1">
      <alignment horizontal="center" vertical="top" wrapText="1"/>
    </xf>
    <xf numFmtId="165" fontId="7" fillId="0" borderId="14" xfId="0" applyNumberFormat="1" applyFont="1" applyBorder="1" applyAlignment="1">
      <alignment horizontal="center" vertical="center" wrapText="1"/>
    </xf>
    <xf numFmtId="0" fontId="28" fillId="33" borderId="14" xfId="0" applyFont="1" applyFill="1" applyBorder="1" applyAlignment="1">
      <alignment vertical="top" wrapText="1"/>
    </xf>
    <xf numFmtId="49" fontId="28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vertical="top" wrapText="1"/>
    </xf>
    <xf numFmtId="49" fontId="7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justify" vertical="center" wrapText="1"/>
    </xf>
    <xf numFmtId="0" fontId="12" fillId="0" borderId="14" xfId="57" applyFont="1" applyBorder="1" applyAlignment="1">
      <alignment horizontal="justify" vertical="justify" wrapText="1"/>
      <protection/>
    </xf>
    <xf numFmtId="49" fontId="12" fillId="0" borderId="14" xfId="57" applyNumberFormat="1" applyFont="1" applyBorder="1" applyAlignment="1">
      <alignment horizontal="center" vertical="center" wrapText="1"/>
      <protection/>
    </xf>
    <xf numFmtId="49" fontId="16" fillId="33" borderId="14" xfId="0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center" vertical="top" wrapText="1"/>
    </xf>
    <xf numFmtId="165" fontId="12" fillId="0" borderId="0" xfId="0" applyNumberFormat="1" applyFont="1" applyAlignment="1">
      <alignment/>
    </xf>
    <xf numFmtId="165" fontId="28" fillId="0" borderId="0" xfId="0" applyNumberFormat="1" applyFont="1" applyAlignment="1">
      <alignment horizontal="center" vertical="top" wrapText="1"/>
    </xf>
    <xf numFmtId="165" fontId="28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14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justify"/>
    </xf>
    <xf numFmtId="0" fontId="2" fillId="0" borderId="14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4" fontId="7" fillId="0" borderId="14" xfId="69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1" fontId="7" fillId="0" borderId="14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70" applyNumberFormat="1" applyFont="1" applyAlignment="1">
      <alignment horizontal="right"/>
    </xf>
    <xf numFmtId="0" fontId="2" fillId="35" borderId="0" xfId="0" applyFont="1" applyFill="1" applyAlignment="1">
      <alignment/>
    </xf>
    <xf numFmtId="0" fontId="2" fillId="0" borderId="14" xfId="0" applyFont="1" applyBorder="1" applyAlignment="1">
      <alignment horizontal="justify"/>
    </xf>
    <xf numFmtId="165" fontId="2" fillId="0" borderId="14" xfId="7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0" xfId="70" applyNumberFormat="1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165" fontId="29" fillId="0" borderId="0" xfId="70" applyNumberFormat="1" applyFont="1" applyBorder="1" applyAlignment="1">
      <alignment horizontal="center" wrapText="1"/>
    </xf>
    <xf numFmtId="165" fontId="3" fillId="0" borderId="0" xfId="70" applyNumberFormat="1" applyFont="1" applyBorder="1" applyAlignment="1">
      <alignment horizontal="center" wrapText="1"/>
    </xf>
    <xf numFmtId="165" fontId="2" fillId="0" borderId="0" xfId="70" applyNumberFormat="1" applyFont="1" applyBorder="1" applyAlignment="1">
      <alignment horizontal="center"/>
    </xf>
    <xf numFmtId="165" fontId="2" fillId="0" borderId="0" xfId="70" applyNumberFormat="1" applyFont="1" applyAlignment="1">
      <alignment horizontal="center"/>
    </xf>
    <xf numFmtId="165" fontId="2" fillId="0" borderId="0" xfId="70" applyNumberFormat="1" applyFont="1" applyAlignment="1">
      <alignment/>
    </xf>
    <xf numFmtId="0" fontId="7" fillId="0" borderId="14" xfId="0" applyFont="1" applyBorder="1" applyAlignment="1">
      <alignment horizontal="right"/>
    </xf>
    <xf numFmtId="49" fontId="7" fillId="0" borderId="14" xfId="7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horizontal="justify"/>
    </xf>
    <xf numFmtId="49" fontId="9" fillId="35" borderId="14" xfId="0" applyNumberFormat="1" applyFont="1" applyFill="1" applyBorder="1" applyAlignment="1">
      <alignment wrapText="1"/>
    </xf>
    <xf numFmtId="49" fontId="7" fillId="35" borderId="14" xfId="0" applyNumberFormat="1" applyFont="1" applyFill="1" applyBorder="1" applyAlignment="1">
      <alignment horizontal="center" wrapText="1"/>
    </xf>
    <xf numFmtId="49" fontId="7" fillId="35" borderId="14" xfId="0" applyNumberFormat="1" applyFont="1" applyFill="1" applyBorder="1" applyAlignment="1">
      <alignment horizontal="justify"/>
    </xf>
    <xf numFmtId="49" fontId="9" fillId="0" borderId="14" xfId="0" applyNumberFormat="1" applyFont="1" applyBorder="1" applyAlignment="1">
      <alignment horizontal="justify"/>
    </xf>
    <xf numFmtId="49" fontId="9" fillId="0" borderId="14" xfId="0" applyNumberFormat="1" applyFont="1" applyBorder="1" applyAlignment="1">
      <alignment horizontal="center" wrapText="1"/>
    </xf>
    <xf numFmtId="167" fontId="7" fillId="0" borderId="14" xfId="7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7" fillId="0" borderId="19" xfId="7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 wrapText="1"/>
    </xf>
    <xf numFmtId="165" fontId="9" fillId="0" borderId="14" xfId="0" applyNumberFormat="1" applyFont="1" applyBorder="1" applyAlignment="1">
      <alignment horizontal="center" vertical="top" wrapText="1"/>
    </xf>
    <xf numFmtId="165" fontId="7" fillId="0" borderId="14" xfId="0" applyNumberFormat="1" applyFont="1" applyBorder="1" applyAlignment="1">
      <alignment/>
    </xf>
    <xf numFmtId="165" fontId="7" fillId="0" borderId="14" xfId="0" applyNumberFormat="1" applyFont="1" applyBorder="1" applyAlignment="1">
      <alignment horizontal="center" vertical="center"/>
    </xf>
    <xf numFmtId="165" fontId="7" fillId="33" borderId="14" xfId="0" applyNumberFormat="1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justify" vertical="center" wrapText="1"/>
    </xf>
    <xf numFmtId="2" fontId="9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justify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horizontal="justify" vertical="top" wrapText="1"/>
    </xf>
    <xf numFmtId="0" fontId="7" fillId="33" borderId="14" xfId="0" applyFont="1" applyFill="1" applyBorder="1" applyAlignment="1">
      <alignment vertical="justify" wrapText="1"/>
    </xf>
    <xf numFmtId="0" fontId="7" fillId="33" borderId="14" xfId="0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 wrapText="1"/>
    </xf>
    <xf numFmtId="166" fontId="9" fillId="33" borderId="14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right" vertical="center" wrapText="1"/>
    </xf>
    <xf numFmtId="49" fontId="7" fillId="33" borderId="14" xfId="0" applyNumberFormat="1" applyFont="1" applyFill="1" applyBorder="1" applyAlignment="1">
      <alignment horizontal="center" vertical="top" wrapText="1"/>
    </xf>
    <xf numFmtId="165" fontId="7" fillId="33" borderId="14" xfId="0" applyNumberFormat="1" applyFont="1" applyFill="1" applyBorder="1" applyAlignment="1">
      <alignment horizontal="center" vertical="center" wrapText="1"/>
    </xf>
    <xf numFmtId="169" fontId="7" fillId="33" borderId="14" xfId="66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top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top" wrapText="1"/>
    </xf>
    <xf numFmtId="165" fontId="9" fillId="33" borderId="14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justify" vertical="center" wrapText="1" shrinkToFit="1"/>
    </xf>
    <xf numFmtId="0" fontId="12" fillId="33" borderId="14" xfId="57" applyFont="1" applyFill="1" applyBorder="1" applyAlignment="1">
      <alignment horizontal="justify" vertical="justify" wrapText="1"/>
      <protection/>
    </xf>
    <xf numFmtId="49" fontId="12" fillId="33" borderId="14" xfId="57" applyNumberFormat="1" applyFont="1" applyFill="1" applyBorder="1" applyAlignment="1">
      <alignment horizontal="center" vertical="center" wrapText="1"/>
      <protection/>
    </xf>
    <xf numFmtId="0" fontId="7" fillId="33" borderId="19" xfId="0" applyFont="1" applyFill="1" applyBorder="1" applyAlignment="1">
      <alignment horizontal="justify" vertical="center"/>
    </xf>
    <xf numFmtId="0" fontId="12" fillId="33" borderId="0" xfId="0" applyFont="1" applyFill="1" applyAlignment="1">
      <alignment horizontal="center" vertical="top" wrapText="1"/>
    </xf>
    <xf numFmtId="49" fontId="12" fillId="33" borderId="0" xfId="0" applyNumberFormat="1" applyFont="1" applyFill="1" applyAlignment="1">
      <alignment horizontal="center" vertical="top" wrapText="1"/>
    </xf>
    <xf numFmtId="165" fontId="12" fillId="33" borderId="0" xfId="0" applyNumberFormat="1" applyFont="1" applyFill="1" applyAlignment="1">
      <alignment horizontal="center" vertical="top" wrapText="1"/>
    </xf>
    <xf numFmtId="165" fontId="12" fillId="33" borderId="0" xfId="0" applyNumberFormat="1" applyFont="1" applyFill="1" applyAlignment="1">
      <alignment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4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22" xfId="0" applyFont="1" applyBorder="1" applyAlignment="1">
      <alignment horizontal="right"/>
    </xf>
    <xf numFmtId="0" fontId="9" fillId="0" borderId="22" xfId="0" applyFont="1" applyBorder="1" applyAlignment="1">
      <alignment horizontal="center"/>
    </xf>
    <xf numFmtId="4" fontId="9" fillId="0" borderId="14" xfId="69" applyNumberFormat="1" applyFont="1" applyFill="1" applyBorder="1" applyAlignment="1">
      <alignment horizontal="center" vertical="center" wrapText="1"/>
    </xf>
    <xf numFmtId="170" fontId="7" fillId="0" borderId="14" xfId="7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justify" vertical="center" wrapText="1" shrinkToFit="1"/>
    </xf>
    <xf numFmtId="165" fontId="7" fillId="33" borderId="14" xfId="0" applyNumberFormat="1" applyFont="1" applyFill="1" applyBorder="1" applyAlignment="1">
      <alignment horizontal="center" wrapText="1"/>
    </xf>
    <xf numFmtId="0" fontId="69" fillId="0" borderId="14" xfId="0" applyFont="1" applyBorder="1" applyAlignment="1">
      <alignment wrapText="1"/>
    </xf>
    <xf numFmtId="0" fontId="7" fillId="34" borderId="14" xfId="0" applyFont="1" applyFill="1" applyBorder="1" applyAlignment="1">
      <alignment horizontal="justify" wrapText="1" shrinkToFit="1"/>
    </xf>
    <xf numFmtId="49" fontId="12" fillId="0" borderId="14" xfId="0" applyNumberFormat="1" applyFont="1" applyBorder="1" applyAlignment="1">
      <alignment horizontal="center" wrapText="1"/>
    </xf>
    <xf numFmtId="49" fontId="28" fillId="0" borderId="14" xfId="0" applyNumberFormat="1" applyFont="1" applyBorder="1" applyAlignment="1">
      <alignment horizontal="center" wrapText="1"/>
    </xf>
    <xf numFmtId="165" fontId="9" fillId="33" borderId="14" xfId="0" applyNumberFormat="1" applyFont="1" applyFill="1" applyBorder="1" applyAlignment="1">
      <alignment horizontal="center" wrapText="1"/>
    </xf>
    <xf numFmtId="0" fontId="12" fillId="33" borderId="14" xfId="53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14" xfId="57" applyFont="1" applyBorder="1" applyAlignment="1">
      <alignment horizontal="justify" wrapText="1"/>
      <protection/>
    </xf>
    <xf numFmtId="0" fontId="12" fillId="33" borderId="14" xfId="57" applyFont="1" applyFill="1" applyBorder="1" applyAlignment="1">
      <alignment wrapText="1"/>
      <protection/>
    </xf>
    <xf numFmtId="0" fontId="7" fillId="34" borderId="14" xfId="0" applyFont="1" applyFill="1" applyBorder="1" applyAlignment="1">
      <alignment horizontal="justify"/>
    </xf>
    <xf numFmtId="0" fontId="14" fillId="0" borderId="14" xfId="0" applyFont="1" applyBorder="1" applyAlignment="1">
      <alignment/>
    </xf>
    <xf numFmtId="0" fontId="9" fillId="34" borderId="14" xfId="0" applyFont="1" applyFill="1" applyBorder="1" applyAlignment="1">
      <alignment horizontal="justify"/>
    </xf>
    <xf numFmtId="0" fontId="7" fillId="34" borderId="14" xfId="0" applyFont="1" applyFill="1" applyBorder="1" applyAlignment="1">
      <alignment horizontal="justify" wrapText="1"/>
    </xf>
    <xf numFmtId="0" fontId="6" fillId="0" borderId="0" xfId="0" applyFont="1" applyAlignment="1">
      <alignment horizontal="center" vertical="top" wrapText="1"/>
    </xf>
    <xf numFmtId="0" fontId="9" fillId="34" borderId="14" xfId="0" applyFont="1" applyFill="1" applyBorder="1" applyAlignment="1">
      <alignment horizontal="justify" wrapText="1" shrinkToFit="1"/>
    </xf>
    <xf numFmtId="49" fontId="12" fillId="0" borderId="14" xfId="57" applyNumberFormat="1" applyFont="1" applyBorder="1" applyAlignment="1">
      <alignment horizontal="center" wrapText="1"/>
      <protection/>
    </xf>
    <xf numFmtId="49" fontId="12" fillId="36" borderId="14" xfId="0" applyNumberFormat="1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justify" vertical="center" wrapText="1"/>
    </xf>
    <xf numFmtId="0" fontId="12" fillId="36" borderId="14" xfId="57" applyFont="1" applyFill="1" applyBorder="1" applyAlignment="1">
      <alignment horizontal="justify" vertical="justify" wrapText="1"/>
      <protection/>
    </xf>
    <xf numFmtId="49" fontId="28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top" wrapText="1"/>
    </xf>
    <xf numFmtId="165" fontId="12" fillId="0" borderId="14" xfId="0" applyNumberFormat="1" applyFont="1" applyBorder="1" applyAlignment="1">
      <alignment horizontal="center" vertical="top" wrapText="1"/>
    </xf>
    <xf numFmtId="165" fontId="28" fillId="0" borderId="14" xfId="0" applyNumberFormat="1" applyFont="1" applyBorder="1" applyAlignment="1">
      <alignment horizontal="center" vertical="top" wrapText="1"/>
    </xf>
    <xf numFmtId="165" fontId="9" fillId="0" borderId="14" xfId="0" applyNumberFormat="1" applyFont="1" applyBorder="1" applyAlignment="1">
      <alignment horizontal="center" wrapText="1"/>
    </xf>
    <xf numFmtId="165" fontId="14" fillId="0" borderId="14" xfId="0" applyNumberFormat="1" applyFont="1" applyBorder="1" applyAlignment="1">
      <alignment/>
    </xf>
    <xf numFmtId="4" fontId="9" fillId="0" borderId="14" xfId="69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166" fontId="7" fillId="0" borderId="14" xfId="0" applyNumberFormat="1" applyFont="1" applyBorder="1" applyAlignment="1">
      <alignment wrapText="1"/>
    </xf>
    <xf numFmtId="43" fontId="14" fillId="0" borderId="0" xfId="0" applyNumberFormat="1" applyFont="1" applyAlignment="1">
      <alignment/>
    </xf>
    <xf numFmtId="165" fontId="9" fillId="33" borderId="14" xfId="0" applyNumberFormat="1" applyFont="1" applyFill="1" applyBorder="1" applyAlignment="1">
      <alignment wrapText="1"/>
    </xf>
    <xf numFmtId="165" fontId="7" fillId="33" borderId="14" xfId="0" applyNumberFormat="1" applyFont="1" applyFill="1" applyBorder="1" applyAlignment="1">
      <alignment wrapText="1"/>
    </xf>
    <xf numFmtId="165" fontId="9" fillId="33" borderId="14" xfId="0" applyNumberFormat="1" applyFont="1" applyFill="1" applyBorder="1" applyAlignment="1">
      <alignment vertical="top" wrapText="1"/>
    </xf>
    <xf numFmtId="165" fontId="7" fillId="33" borderId="14" xfId="0" applyNumberFormat="1" applyFont="1" applyFill="1" applyBorder="1" applyAlignment="1">
      <alignment vertical="top" wrapText="1"/>
    </xf>
    <xf numFmtId="165" fontId="7" fillId="0" borderId="14" xfId="0" applyNumberFormat="1" applyFont="1" applyBorder="1" applyAlignment="1">
      <alignment wrapText="1"/>
    </xf>
    <xf numFmtId="165" fontId="9" fillId="0" borderId="14" xfId="0" applyNumberFormat="1" applyFont="1" applyBorder="1" applyAlignment="1">
      <alignment vertical="top" wrapText="1"/>
    </xf>
    <xf numFmtId="165" fontId="28" fillId="0" borderId="14" xfId="0" applyNumberFormat="1" applyFont="1" applyBorder="1" applyAlignment="1">
      <alignment/>
    </xf>
    <xf numFmtId="165" fontId="12" fillId="0" borderId="14" xfId="0" applyNumberFormat="1" applyFont="1" applyBorder="1" applyAlignment="1">
      <alignment/>
    </xf>
    <xf numFmtId="165" fontId="9" fillId="0" borderId="14" xfId="0" applyNumberFormat="1" applyFont="1" applyBorder="1" applyAlignment="1">
      <alignment wrapText="1"/>
    </xf>
    <xf numFmtId="0" fontId="7" fillId="33" borderId="14" xfId="0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/>
    </xf>
    <xf numFmtId="43" fontId="13" fillId="0" borderId="0" xfId="66" applyFont="1" applyFill="1" applyAlignment="1">
      <alignment vertical="top" wrapText="1"/>
    </xf>
    <xf numFmtId="43" fontId="2" fillId="0" borderId="0" xfId="66" applyFont="1" applyAlignment="1">
      <alignment/>
    </xf>
    <xf numFmtId="43" fontId="7" fillId="0" borderId="14" xfId="66" applyFont="1" applyBorder="1" applyAlignment="1">
      <alignment/>
    </xf>
    <xf numFmtId="43" fontId="9" fillId="0" borderId="19" xfId="66" applyFont="1" applyBorder="1" applyAlignment="1">
      <alignment/>
    </xf>
    <xf numFmtId="43" fontId="9" fillId="0" borderId="14" xfId="66" applyFont="1" applyFill="1" applyBorder="1" applyAlignment="1">
      <alignment/>
    </xf>
    <xf numFmtId="43" fontId="7" fillId="0" borderId="14" xfId="66" applyFont="1" applyFill="1" applyBorder="1" applyAlignment="1">
      <alignment/>
    </xf>
    <xf numFmtId="43" fontId="2" fillId="0" borderId="14" xfId="66" applyFont="1" applyFill="1" applyBorder="1" applyAlignment="1">
      <alignment/>
    </xf>
    <xf numFmtId="43" fontId="3" fillId="0" borderId="0" xfId="66" applyFont="1" applyFill="1" applyAlignment="1">
      <alignment/>
    </xf>
    <xf numFmtId="43" fontId="2" fillId="0" borderId="0" xfId="66" applyFont="1" applyFill="1" applyAlignment="1">
      <alignment/>
    </xf>
    <xf numFmtId="43" fontId="2" fillId="0" borderId="0" xfId="66" applyFont="1" applyBorder="1" applyAlignment="1">
      <alignment wrapText="1"/>
    </xf>
    <xf numFmtId="43" fontId="29" fillId="0" borderId="0" xfId="66" applyFont="1" applyBorder="1" applyAlignment="1">
      <alignment wrapText="1"/>
    </xf>
    <xf numFmtId="43" fontId="3" fillId="0" borderId="0" xfId="66" applyFont="1" applyBorder="1" applyAlignment="1">
      <alignment wrapText="1"/>
    </xf>
    <xf numFmtId="43" fontId="2" fillId="0" borderId="0" xfId="66" applyFont="1" applyBorder="1" applyAlignment="1">
      <alignment/>
    </xf>
    <xf numFmtId="43" fontId="7" fillId="33" borderId="14" xfId="0" applyNumberFormat="1" applyFont="1" applyFill="1" applyBorder="1" applyAlignment="1">
      <alignment horizontal="center" vertical="top" wrapText="1"/>
    </xf>
    <xf numFmtId="170" fontId="7" fillId="33" borderId="14" xfId="66" applyNumberFormat="1" applyFont="1" applyFill="1" applyBorder="1" applyAlignment="1">
      <alignment vertical="center" wrapText="1"/>
    </xf>
    <xf numFmtId="0" fontId="9" fillId="34" borderId="14" xfId="0" applyFont="1" applyFill="1" applyBorder="1" applyAlignment="1">
      <alignment horizontal="justify" wrapText="1"/>
    </xf>
    <xf numFmtId="43" fontId="14" fillId="0" borderId="14" xfId="0" applyNumberFormat="1" applyFont="1" applyBorder="1" applyAlignment="1">
      <alignment/>
    </xf>
    <xf numFmtId="43" fontId="7" fillId="0" borderId="0" xfId="66" applyFont="1" applyAlignment="1">
      <alignment horizontal="center" wrapText="1"/>
    </xf>
    <xf numFmtId="43" fontId="9" fillId="0" borderId="0" xfId="66" applyFont="1" applyAlignment="1">
      <alignment horizontal="center"/>
    </xf>
    <xf numFmtId="43" fontId="4" fillId="0" borderId="13" xfId="66" applyFont="1" applyFill="1" applyBorder="1" applyAlignment="1">
      <alignment horizontal="center"/>
    </xf>
    <xf numFmtId="43" fontId="7" fillId="33" borderId="14" xfId="66" applyFont="1" applyFill="1" applyBorder="1" applyAlignment="1">
      <alignment horizontal="center" vertical="center" wrapText="1"/>
    </xf>
    <xf numFmtId="43" fontId="9" fillId="33" borderId="14" xfId="66" applyFont="1" applyFill="1" applyBorder="1" applyAlignment="1">
      <alignment horizontal="center" wrapText="1"/>
    </xf>
    <xf numFmtId="43" fontId="7" fillId="33" borderId="14" xfId="66" applyFont="1" applyFill="1" applyBorder="1" applyAlignment="1">
      <alignment horizontal="center" wrapText="1"/>
    </xf>
    <xf numFmtId="43" fontId="9" fillId="33" borderId="14" xfId="66" applyFont="1" applyFill="1" applyBorder="1" applyAlignment="1">
      <alignment horizontal="center" vertical="top" wrapText="1"/>
    </xf>
    <xf numFmtId="43" fontId="7" fillId="33" borderId="14" xfId="66" applyFont="1" applyFill="1" applyBorder="1" applyAlignment="1">
      <alignment horizontal="center" vertical="top" wrapText="1"/>
    </xf>
    <xf numFmtId="43" fontId="14" fillId="0" borderId="14" xfId="66" applyFont="1" applyBorder="1" applyAlignment="1">
      <alignment horizontal="center"/>
    </xf>
    <xf numFmtId="43" fontId="7" fillId="0" borderId="14" xfId="66" applyFont="1" applyFill="1" applyBorder="1" applyAlignment="1">
      <alignment horizontal="center" wrapText="1"/>
    </xf>
    <xf numFmtId="43" fontId="9" fillId="0" borderId="14" xfId="66" applyFont="1" applyFill="1" applyBorder="1" applyAlignment="1">
      <alignment horizontal="center" vertical="top" wrapText="1"/>
    </xf>
    <xf numFmtId="43" fontId="28" fillId="0" borderId="14" xfId="66" applyFont="1" applyBorder="1" applyAlignment="1">
      <alignment horizontal="center"/>
    </xf>
    <xf numFmtId="43" fontId="12" fillId="0" borderId="14" xfId="66" applyFont="1" applyBorder="1" applyAlignment="1">
      <alignment horizontal="center"/>
    </xf>
    <xf numFmtId="43" fontId="12" fillId="0" borderId="0" xfId="66" applyFont="1" applyAlignment="1">
      <alignment horizontal="center"/>
    </xf>
    <xf numFmtId="49" fontId="7" fillId="33" borderId="14" xfId="66" applyNumberFormat="1" applyFont="1" applyFill="1" applyBorder="1" applyAlignment="1">
      <alignment horizontal="center" vertical="center" wrapText="1"/>
    </xf>
    <xf numFmtId="43" fontId="7" fillId="0" borderId="14" xfId="66" applyFont="1" applyFill="1" applyBorder="1" applyAlignment="1">
      <alignment horizontal="center" vertical="top" wrapText="1"/>
    </xf>
    <xf numFmtId="43" fontId="12" fillId="0" borderId="14" xfId="66" applyFont="1" applyBorder="1" applyAlignment="1">
      <alignment horizontal="center" vertical="top" wrapText="1"/>
    </xf>
    <xf numFmtId="43" fontId="7" fillId="33" borderId="14" xfId="66" applyFont="1" applyFill="1" applyBorder="1" applyAlignment="1">
      <alignment vertical="center" wrapText="1"/>
    </xf>
    <xf numFmtId="43" fontId="9" fillId="0" borderId="14" xfId="66" applyFont="1" applyFill="1" applyBorder="1" applyAlignment="1">
      <alignment horizontal="center" vertical="center" wrapText="1"/>
    </xf>
    <xf numFmtId="43" fontId="7" fillId="0" borderId="14" xfId="66" applyFont="1" applyFill="1" applyBorder="1" applyAlignment="1">
      <alignment horizontal="center" vertical="center" wrapText="1"/>
    </xf>
    <xf numFmtId="43" fontId="9" fillId="33" borderId="14" xfId="66" applyFont="1" applyFill="1" applyBorder="1" applyAlignment="1">
      <alignment horizontal="center" vertical="center" wrapText="1"/>
    </xf>
    <xf numFmtId="43" fontId="7" fillId="0" borderId="14" xfId="66" applyFont="1" applyBorder="1" applyAlignment="1">
      <alignment horizontal="right" vertical="center"/>
    </xf>
    <xf numFmtId="43" fontId="7" fillId="0" borderId="14" xfId="66" applyFont="1" applyBorder="1" applyAlignment="1">
      <alignment horizontal="center" vertical="center"/>
    </xf>
    <xf numFmtId="165" fontId="9" fillId="33" borderId="14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Border="1" applyAlignment="1">
      <alignment vertical="center"/>
    </xf>
    <xf numFmtId="165" fontId="7" fillId="33" borderId="14" xfId="0" applyNumberFormat="1" applyFont="1" applyFill="1" applyBorder="1" applyAlignment="1">
      <alignment vertical="center" wrapText="1"/>
    </xf>
    <xf numFmtId="165" fontId="9" fillId="33" borderId="14" xfId="0" applyNumberFormat="1" applyFont="1" applyFill="1" applyBorder="1" applyAlignment="1">
      <alignment vertical="center" wrapText="1"/>
    </xf>
    <xf numFmtId="165" fontId="28" fillId="0" borderId="14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9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wrapText="1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1" fontId="7" fillId="33" borderId="14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vertical="center" wrapText="1"/>
    </xf>
    <xf numFmtId="1" fontId="5" fillId="33" borderId="0" xfId="0" applyNumberFormat="1" applyFont="1" applyFill="1" applyAlignment="1">
      <alignment horizontal="left" vertical="top" wrapText="1"/>
    </xf>
    <xf numFmtId="43" fontId="12" fillId="33" borderId="14" xfId="66" applyFont="1" applyFill="1" applyBorder="1" applyAlignment="1">
      <alignment horizontal="center"/>
    </xf>
    <xf numFmtId="43" fontId="12" fillId="33" borderId="14" xfId="66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70" fillId="36" borderId="0" xfId="0" applyFont="1" applyFill="1" applyAlignment="1">
      <alignment/>
    </xf>
    <xf numFmtId="43" fontId="12" fillId="33" borderId="0" xfId="66" applyFont="1" applyFill="1" applyAlignment="1">
      <alignment horizontal="center"/>
    </xf>
    <xf numFmtId="43" fontId="28" fillId="0" borderId="14" xfId="66" applyFont="1" applyFill="1" applyBorder="1" applyAlignment="1">
      <alignment horizontal="center"/>
    </xf>
    <xf numFmtId="0" fontId="12" fillId="0" borderId="14" xfId="0" applyFont="1" applyFill="1" applyBorder="1" applyAlignment="1">
      <alignment wrapText="1"/>
    </xf>
    <xf numFmtId="43" fontId="9" fillId="0" borderId="14" xfId="66" applyFont="1" applyFill="1" applyBorder="1" applyAlignment="1">
      <alignment horizontal="center" wrapText="1"/>
    </xf>
    <xf numFmtId="0" fontId="71" fillId="0" borderId="14" xfId="0" applyFont="1" applyFill="1" applyBorder="1" applyAlignment="1">
      <alignment horizontal="center" vertical="center" wrapText="1"/>
    </xf>
    <xf numFmtId="0" fontId="7" fillId="0" borderId="0" xfId="55" applyFont="1" applyAlignment="1">
      <alignment horizontal="center"/>
      <protection/>
    </xf>
    <xf numFmtId="0" fontId="7" fillId="0" borderId="0" xfId="55" applyFont="1" applyAlignment="1">
      <alignment/>
      <protection/>
    </xf>
    <xf numFmtId="4" fontId="7" fillId="0" borderId="0" xfId="55" applyNumberFormat="1" applyFont="1" applyAlignment="1">
      <alignment/>
      <protection/>
    </xf>
    <xf numFmtId="0" fontId="7" fillId="0" borderId="0" xfId="55" applyFont="1" applyAlignment="1">
      <alignment horizontal="right"/>
      <protection/>
    </xf>
    <xf numFmtId="0" fontId="9" fillId="0" borderId="14" xfId="55" applyFont="1" applyBorder="1" applyAlignment="1">
      <alignment horizontal="center" wrapText="1"/>
      <protection/>
    </xf>
    <xf numFmtId="4" fontId="7" fillId="0" borderId="14" xfId="55" applyNumberFormat="1" applyFont="1" applyBorder="1" applyAlignment="1">
      <alignment horizont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left" vertical="center" wrapText="1"/>
      <protection/>
    </xf>
    <xf numFmtId="4" fontId="7" fillId="0" borderId="14" xfId="55" applyNumberFormat="1" applyFont="1" applyBorder="1" applyAlignment="1">
      <alignment horizontal="center" vertical="center"/>
      <protection/>
    </xf>
    <xf numFmtId="0" fontId="9" fillId="0" borderId="14" xfId="55" applyFont="1" applyBorder="1" applyAlignment="1">
      <alignment wrapText="1"/>
      <protection/>
    </xf>
    <xf numFmtId="4" fontId="9" fillId="0" borderId="14" xfId="55" applyNumberFormat="1" applyFont="1" applyBorder="1" applyAlignment="1">
      <alignment horizontal="center" vertical="center"/>
      <protection/>
    </xf>
    <xf numFmtId="0" fontId="50" fillId="0" borderId="0" xfId="52">
      <alignment/>
      <protection/>
    </xf>
    <xf numFmtId="0" fontId="13" fillId="0" borderId="14" xfId="55" applyFont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left" vertical="center" wrapText="1"/>
      <protection/>
    </xf>
    <xf numFmtId="4" fontId="31" fillId="0" borderId="14" xfId="55" applyNumberFormat="1" applyFont="1" applyBorder="1" applyAlignment="1">
      <alignment horizontal="center" vertical="center"/>
      <protection/>
    </xf>
    <xf numFmtId="4" fontId="13" fillId="0" borderId="14" xfId="55" applyNumberFormat="1" applyFont="1" applyBorder="1" applyAlignment="1">
      <alignment horizontal="center" vertical="center"/>
      <protection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24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25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19" fillId="0" borderId="0" xfId="0" applyFont="1" applyAlignment="1">
      <alignment wrapText="1"/>
    </xf>
    <xf numFmtId="0" fontId="9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vertical="top" wrapText="1"/>
    </xf>
    <xf numFmtId="2" fontId="7" fillId="0" borderId="14" xfId="54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7" fillId="33" borderId="0" xfId="0" applyFont="1" applyFill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55" applyFont="1" applyAlignment="1">
      <alignment horizontal="center" wrapText="1"/>
      <protection/>
    </xf>
    <xf numFmtId="0" fontId="9" fillId="0" borderId="14" xfId="55" applyFont="1" applyBorder="1" applyAlignment="1">
      <alignment horizontal="center" wrapText="1"/>
      <protection/>
    </xf>
    <xf numFmtId="4" fontId="7" fillId="0" borderId="14" xfId="55" applyNumberFormat="1" applyFont="1" applyBorder="1" applyAlignment="1">
      <alignment horizontal="center"/>
      <protection/>
    </xf>
    <xf numFmtId="4" fontId="7" fillId="0" borderId="22" xfId="55" applyNumberFormat="1" applyFont="1" applyBorder="1" applyAlignment="1">
      <alignment horizontal="center"/>
      <protection/>
    </xf>
    <xf numFmtId="4" fontId="7" fillId="0" borderId="20" xfId="55" applyNumberFormat="1" applyFont="1" applyBorder="1" applyAlignment="1">
      <alignment horizontal="center"/>
      <protection/>
    </xf>
    <xf numFmtId="4" fontId="7" fillId="0" borderId="26" xfId="55" applyNumberFormat="1" applyFont="1" applyBorder="1" applyAlignment="1">
      <alignment horizontal="center"/>
      <protection/>
    </xf>
    <xf numFmtId="4" fontId="7" fillId="0" borderId="19" xfId="55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31" fillId="0" borderId="14" xfId="55" applyFont="1" applyBorder="1" applyAlignment="1">
      <alignment horizontal="center" wrapText="1"/>
      <protection/>
    </xf>
    <xf numFmtId="0" fontId="13" fillId="0" borderId="0" xfId="0" applyFont="1" applyAlignment="1">
      <alignment horizontal="right" wrapText="1"/>
    </xf>
    <xf numFmtId="0" fontId="9" fillId="0" borderId="14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12" fillId="0" borderId="22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Обычный 2" xfId="53"/>
    <cellStyle name="Обычный 2 2" xfId="54"/>
    <cellStyle name="Обычный 3" xfId="55"/>
    <cellStyle name="Обычный 4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9"/>
  <sheetViews>
    <sheetView zoomScalePageLayoutView="0" workbookViewId="0" topLeftCell="A1">
      <selection activeCell="C15" sqref="C15"/>
    </sheetView>
  </sheetViews>
  <sheetFormatPr defaultColWidth="13.625" defaultRowHeight="12.75"/>
  <cols>
    <col min="1" max="1" width="18.00390625" style="7" customWidth="1"/>
    <col min="2" max="2" width="20.00390625" style="7" customWidth="1"/>
    <col min="3" max="3" width="108.875" style="8" customWidth="1"/>
    <col min="4" max="255" width="9.125" style="7" customWidth="1"/>
    <col min="256" max="16384" width="13.625" style="7" customWidth="1"/>
  </cols>
  <sheetData>
    <row r="1" spans="3:5" ht="75" customHeight="1">
      <c r="C1" s="291" t="s">
        <v>486</v>
      </c>
      <c r="D1" s="67"/>
      <c r="E1" s="67"/>
    </row>
    <row r="4" spans="1:3" s="36" customFormat="1" ht="36" customHeight="1">
      <c r="A4" s="336" t="s">
        <v>317</v>
      </c>
      <c r="B4" s="337"/>
      <c r="C4" s="337"/>
    </row>
    <row r="5" spans="1:3" s="36" customFormat="1" ht="18">
      <c r="A5" s="37"/>
      <c r="C5" s="38"/>
    </row>
    <row r="6" spans="1:3" s="1" customFormat="1" ht="56.25" customHeight="1">
      <c r="A6" s="98" t="s">
        <v>6</v>
      </c>
      <c r="B6" s="98" t="s">
        <v>4</v>
      </c>
      <c r="C6" s="98" t="s">
        <v>7</v>
      </c>
    </row>
    <row r="7" spans="1:3" s="1" customFormat="1" ht="20.25" customHeight="1" thickBot="1">
      <c r="A7" s="338" t="s">
        <v>318</v>
      </c>
      <c r="B7" s="339"/>
      <c r="C7" s="339"/>
    </row>
    <row r="8" spans="1:3" s="35" customFormat="1" ht="18.75" customHeight="1">
      <c r="A8" s="327">
        <v>801</v>
      </c>
      <c r="B8" s="327" t="s">
        <v>306</v>
      </c>
      <c r="C8" s="331" t="s">
        <v>228</v>
      </c>
    </row>
    <row r="9" spans="1:3" s="35" customFormat="1" ht="24" customHeight="1" thickBot="1">
      <c r="A9" s="328"/>
      <c r="B9" s="328"/>
      <c r="C9" s="332"/>
    </row>
    <row r="10" spans="1:3" s="1" customFormat="1" ht="18.75" customHeight="1">
      <c r="A10" s="327">
        <v>801</v>
      </c>
      <c r="B10" s="327" t="s">
        <v>212</v>
      </c>
      <c r="C10" s="331" t="s">
        <v>229</v>
      </c>
    </row>
    <row r="11" spans="1:3" s="1" customFormat="1" ht="18" thickBot="1">
      <c r="A11" s="328"/>
      <c r="B11" s="328"/>
      <c r="C11" s="332"/>
    </row>
    <row r="12" spans="1:3" s="1" customFormat="1" ht="42.75" customHeight="1">
      <c r="A12" s="99">
        <v>801</v>
      </c>
      <c r="B12" s="100" t="s">
        <v>213</v>
      </c>
      <c r="C12" s="101" t="s">
        <v>230</v>
      </c>
    </row>
    <row r="13" spans="1:3" s="1" customFormat="1" ht="36.75" customHeight="1">
      <c r="A13" s="340">
        <v>801</v>
      </c>
      <c r="B13" s="340" t="s">
        <v>214</v>
      </c>
      <c r="C13" s="333" t="s">
        <v>231</v>
      </c>
    </row>
    <row r="14" spans="1:3" ht="12.75" hidden="1">
      <c r="A14" s="340"/>
      <c r="B14" s="340"/>
      <c r="C14" s="333"/>
    </row>
    <row r="15" spans="1:3" ht="39">
      <c r="A15" s="98">
        <v>801</v>
      </c>
      <c r="B15" s="98" t="s">
        <v>215</v>
      </c>
      <c r="C15" s="102" t="s">
        <v>232</v>
      </c>
    </row>
    <row r="16" spans="1:3" ht="30" customHeight="1" thickBot="1">
      <c r="A16" s="334">
        <v>801</v>
      </c>
      <c r="B16" s="334" t="s">
        <v>216</v>
      </c>
      <c r="C16" s="335" t="s">
        <v>233</v>
      </c>
    </row>
    <row r="17" spans="1:3" ht="27.75" customHeight="1" hidden="1" thickBot="1">
      <c r="A17" s="328"/>
      <c r="B17" s="328"/>
      <c r="C17" s="330"/>
    </row>
    <row r="18" spans="1:3" ht="22.5" customHeight="1">
      <c r="A18" s="327">
        <v>801</v>
      </c>
      <c r="B18" s="327" t="s">
        <v>217</v>
      </c>
      <c r="C18" s="329" t="s">
        <v>234</v>
      </c>
    </row>
    <row r="19" spans="1:3" ht="18" customHeight="1" thickBot="1">
      <c r="A19" s="328"/>
      <c r="B19" s="328"/>
      <c r="C19" s="330"/>
    </row>
    <row r="20" spans="1:3" ht="27" thickBot="1">
      <c r="A20" s="103">
        <v>801</v>
      </c>
      <c r="B20" s="104" t="s">
        <v>218</v>
      </c>
      <c r="C20" s="105" t="s">
        <v>235</v>
      </c>
    </row>
    <row r="21" spans="1:3" ht="27" thickBot="1">
      <c r="A21" s="103">
        <v>801</v>
      </c>
      <c r="B21" s="104" t="s">
        <v>219</v>
      </c>
      <c r="C21" s="105" t="s">
        <v>204</v>
      </c>
    </row>
    <row r="22" spans="1:3" ht="27" thickBot="1">
      <c r="A22" s="103">
        <v>801</v>
      </c>
      <c r="B22" s="104" t="s">
        <v>220</v>
      </c>
      <c r="C22" s="105" t="s">
        <v>236</v>
      </c>
    </row>
    <row r="23" spans="1:3" ht="39.75" thickBot="1">
      <c r="A23" s="103">
        <v>801</v>
      </c>
      <c r="B23" s="104" t="s">
        <v>221</v>
      </c>
      <c r="C23" s="105" t="s">
        <v>237</v>
      </c>
    </row>
    <row r="24" spans="1:3" ht="39.75" thickBot="1">
      <c r="A24" s="103">
        <v>801</v>
      </c>
      <c r="B24" s="104" t="s">
        <v>222</v>
      </c>
      <c r="C24" s="105" t="s">
        <v>238</v>
      </c>
    </row>
    <row r="25" spans="1:3" ht="39.75" thickBot="1">
      <c r="A25" s="103">
        <v>801</v>
      </c>
      <c r="B25" s="104" t="s">
        <v>223</v>
      </c>
      <c r="C25" s="105" t="s">
        <v>239</v>
      </c>
    </row>
    <row r="26" spans="1:3" ht="39.75" thickBot="1">
      <c r="A26" s="103">
        <v>801</v>
      </c>
      <c r="B26" s="104" t="s">
        <v>224</v>
      </c>
      <c r="C26" s="105" t="s">
        <v>240</v>
      </c>
    </row>
    <row r="27" spans="1:3" ht="39.75" thickBot="1">
      <c r="A27" s="103">
        <v>801</v>
      </c>
      <c r="B27" s="104" t="s">
        <v>225</v>
      </c>
      <c r="C27" s="105" t="s">
        <v>241</v>
      </c>
    </row>
    <row r="28" spans="1:3" ht="27" thickBot="1">
      <c r="A28" s="103">
        <v>801</v>
      </c>
      <c r="B28" s="104" t="s">
        <v>226</v>
      </c>
      <c r="C28" s="105" t="s">
        <v>242</v>
      </c>
    </row>
    <row r="29" spans="1:3" ht="12.75">
      <c r="A29" s="327">
        <v>801</v>
      </c>
      <c r="B29" s="327" t="s">
        <v>227</v>
      </c>
      <c r="C29" s="329" t="s">
        <v>243</v>
      </c>
    </row>
    <row r="30" spans="1:3" ht="13.5" thickBot="1">
      <c r="A30" s="328"/>
      <c r="B30" s="328"/>
      <c r="C30" s="330"/>
    </row>
    <row r="31" spans="1:3" ht="12.75">
      <c r="A31" s="327">
        <v>801</v>
      </c>
      <c r="B31" s="327" t="s">
        <v>244</v>
      </c>
      <c r="C31" s="329" t="s">
        <v>245</v>
      </c>
    </row>
    <row r="32" spans="1:3" ht="13.5" thickBot="1">
      <c r="A32" s="328"/>
      <c r="B32" s="328"/>
      <c r="C32" s="330"/>
    </row>
    <row r="33" spans="1:3" ht="27" thickBot="1">
      <c r="A33" s="103">
        <v>801</v>
      </c>
      <c r="B33" s="104" t="s">
        <v>246</v>
      </c>
      <c r="C33" s="105" t="s">
        <v>247</v>
      </c>
    </row>
    <row r="34" spans="1:3" ht="12.75">
      <c r="A34" s="327">
        <v>801</v>
      </c>
      <c r="B34" s="327" t="s">
        <v>248</v>
      </c>
      <c r="C34" s="329" t="s">
        <v>249</v>
      </c>
    </row>
    <row r="35" spans="1:3" ht="13.5" thickBot="1">
      <c r="A35" s="328"/>
      <c r="B35" s="328"/>
      <c r="C35" s="330"/>
    </row>
    <row r="36" spans="1:3" ht="27" thickBot="1">
      <c r="A36" s="103">
        <v>801</v>
      </c>
      <c r="B36" s="104" t="s">
        <v>250</v>
      </c>
      <c r="C36" s="105" t="s">
        <v>251</v>
      </c>
    </row>
    <row r="37" spans="1:3" ht="27" thickBot="1">
      <c r="A37" s="103">
        <v>801</v>
      </c>
      <c r="B37" s="104" t="s">
        <v>252</v>
      </c>
      <c r="C37" s="105" t="s">
        <v>253</v>
      </c>
    </row>
    <row r="38" spans="1:3" ht="27" thickBot="1">
      <c r="A38" s="103">
        <v>801</v>
      </c>
      <c r="B38" s="104" t="s">
        <v>254</v>
      </c>
      <c r="C38" s="105" t="s">
        <v>255</v>
      </c>
    </row>
    <row r="39" spans="1:3" ht="27" thickBot="1">
      <c r="A39" s="103">
        <v>801</v>
      </c>
      <c r="B39" s="104" t="s">
        <v>205</v>
      </c>
      <c r="C39" s="105" t="s">
        <v>256</v>
      </c>
    </row>
    <row r="40" spans="1:3" ht="27" thickBot="1">
      <c r="A40" s="103">
        <v>801</v>
      </c>
      <c r="B40" s="104" t="s">
        <v>429</v>
      </c>
      <c r="C40" s="105" t="s">
        <v>257</v>
      </c>
    </row>
    <row r="41" spans="1:3" ht="27" thickBot="1">
      <c r="A41" s="103">
        <v>801</v>
      </c>
      <c r="B41" s="104" t="s">
        <v>430</v>
      </c>
      <c r="C41" s="190" t="s">
        <v>258</v>
      </c>
    </row>
    <row r="42" spans="1:3" ht="24.75" customHeight="1" thickBot="1">
      <c r="A42" s="103">
        <v>801</v>
      </c>
      <c r="B42" s="189" t="s">
        <v>431</v>
      </c>
      <c r="C42" s="191" t="s">
        <v>308</v>
      </c>
    </row>
    <row r="43" spans="1:3" ht="27" thickBot="1">
      <c r="A43" s="103">
        <v>801</v>
      </c>
      <c r="B43" s="104" t="s">
        <v>432</v>
      </c>
      <c r="C43" s="106" t="s">
        <v>259</v>
      </c>
    </row>
    <row r="44" spans="1:3" ht="27" thickBot="1">
      <c r="A44" s="103">
        <v>801</v>
      </c>
      <c r="B44" s="104" t="s">
        <v>433</v>
      </c>
      <c r="C44" s="106" t="s">
        <v>260</v>
      </c>
    </row>
    <row r="45" spans="1:3" ht="27" thickBot="1">
      <c r="A45" s="103">
        <v>801</v>
      </c>
      <c r="B45" s="104" t="s">
        <v>434</v>
      </c>
      <c r="C45" s="105" t="s">
        <v>307</v>
      </c>
    </row>
    <row r="46" spans="1:3" ht="12.75">
      <c r="A46" s="327">
        <v>801</v>
      </c>
      <c r="B46" s="327" t="s">
        <v>435</v>
      </c>
      <c r="C46" s="329" t="s">
        <v>261</v>
      </c>
    </row>
    <row r="47" spans="1:3" ht="13.5" thickBot="1">
      <c r="A47" s="328"/>
      <c r="B47" s="328"/>
      <c r="C47" s="330"/>
    </row>
    <row r="48" spans="1:3" ht="12.75">
      <c r="A48" s="327">
        <v>801</v>
      </c>
      <c r="B48" s="327" t="s">
        <v>436</v>
      </c>
      <c r="C48" s="329" t="s">
        <v>262</v>
      </c>
    </row>
    <row r="49" spans="1:3" ht="13.5" thickBot="1">
      <c r="A49" s="328"/>
      <c r="B49" s="328"/>
      <c r="C49" s="330"/>
    </row>
    <row r="50" spans="1:3" ht="12.75">
      <c r="A50" s="327">
        <v>801</v>
      </c>
      <c r="B50" s="327" t="s">
        <v>437</v>
      </c>
      <c r="C50" s="331" t="s">
        <v>263</v>
      </c>
    </row>
    <row r="51" spans="1:3" ht="13.5" thickBot="1">
      <c r="A51" s="328"/>
      <c r="B51" s="328"/>
      <c r="C51" s="332"/>
    </row>
    <row r="52" spans="1:3" ht="27" thickBot="1">
      <c r="A52" s="103">
        <v>801</v>
      </c>
      <c r="B52" s="104" t="s">
        <v>438</v>
      </c>
      <c r="C52" s="106" t="s">
        <v>264</v>
      </c>
    </row>
    <row r="53" spans="1:3" ht="27" thickBot="1">
      <c r="A53" s="103">
        <v>801</v>
      </c>
      <c r="B53" s="104" t="s">
        <v>439</v>
      </c>
      <c r="C53" s="106" t="s">
        <v>265</v>
      </c>
    </row>
    <row r="54" spans="1:3" ht="27" thickBot="1">
      <c r="A54" s="103">
        <v>801</v>
      </c>
      <c r="B54" s="104" t="s">
        <v>440</v>
      </c>
      <c r="C54" s="105" t="s">
        <v>266</v>
      </c>
    </row>
    <row r="55" spans="1:4" ht="43.5" customHeight="1">
      <c r="A55" s="322" t="s">
        <v>319</v>
      </c>
      <c r="B55" s="323"/>
      <c r="C55" s="324"/>
      <c r="D55" s="8"/>
    </row>
    <row r="56" spans="1:4" ht="26.25">
      <c r="A56" s="68" t="s">
        <v>268</v>
      </c>
      <c r="B56" s="98" t="s">
        <v>11</v>
      </c>
      <c r="C56" s="107" t="s">
        <v>309</v>
      </c>
      <c r="D56" s="8"/>
    </row>
    <row r="57" spans="1:4" ht="12.75">
      <c r="A57" s="74"/>
      <c r="B57" s="75"/>
      <c r="C57" s="76"/>
      <c r="D57" s="8"/>
    </row>
    <row r="58" spans="2:5" ht="18">
      <c r="B58" s="325"/>
      <c r="C58" s="325"/>
      <c r="D58" s="325"/>
      <c r="E58" s="325"/>
    </row>
    <row r="59" spans="1:5" ht="104.25" customHeight="1">
      <c r="A59" s="326"/>
      <c r="B59" s="326"/>
      <c r="C59" s="326"/>
      <c r="D59" s="77"/>
      <c r="E59" s="77"/>
    </row>
  </sheetData>
  <sheetProtection/>
  <mergeCells count="38">
    <mergeCell ref="A10:A11"/>
    <mergeCell ref="C10:C11"/>
    <mergeCell ref="A13:A14"/>
    <mergeCell ref="C18:C19"/>
    <mergeCell ref="A29:A30"/>
    <mergeCell ref="C29:C30"/>
    <mergeCell ref="A4:C4"/>
    <mergeCell ref="A7:C7"/>
    <mergeCell ref="B16:B17"/>
    <mergeCell ref="B18:B19"/>
    <mergeCell ref="B29:B30"/>
    <mergeCell ref="A8:A9"/>
    <mergeCell ref="C8:C9"/>
    <mergeCell ref="B8:B9"/>
    <mergeCell ref="B10:B11"/>
    <mergeCell ref="B13:B14"/>
    <mergeCell ref="A31:A32"/>
    <mergeCell ref="B31:B32"/>
    <mergeCell ref="C31:C32"/>
    <mergeCell ref="C13:C14"/>
    <mergeCell ref="A16:A17"/>
    <mergeCell ref="C16:C17"/>
    <mergeCell ref="A18:A19"/>
    <mergeCell ref="A34:A35"/>
    <mergeCell ref="B34:B35"/>
    <mergeCell ref="C34:C35"/>
    <mergeCell ref="A50:A51"/>
    <mergeCell ref="B50:B51"/>
    <mergeCell ref="C50:C51"/>
    <mergeCell ref="A55:C55"/>
    <mergeCell ref="B58:E58"/>
    <mergeCell ref="A59:C59"/>
    <mergeCell ref="A46:A47"/>
    <mergeCell ref="B46:B47"/>
    <mergeCell ref="C46:C47"/>
    <mergeCell ref="A48:A49"/>
    <mergeCell ref="B48:B49"/>
    <mergeCell ref="C48:C49"/>
  </mergeCells>
  <printOptions/>
  <pageMargins left="0.15748031496062992" right="0.1968503937007874" top="0.984251968503937" bottom="0.984251968503937" header="0.5118110236220472" footer="0.5118110236220472"/>
  <pageSetup fitToHeight="1" fitToWidth="1" horizontalDpi="600" verticalDpi="600" orientation="portrait" paperSize="9" scale="48" r:id="rId1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U112"/>
  <sheetViews>
    <sheetView zoomScale="110" zoomScaleNormal="110" zoomScaleSheetLayoutView="84" zoomScalePageLayoutView="0" workbookViewId="0" topLeftCell="A103">
      <selection activeCell="E56" sqref="E56"/>
    </sheetView>
  </sheetViews>
  <sheetFormatPr defaultColWidth="36.00390625" defaultRowHeight="12.75"/>
  <cols>
    <col min="1" max="1" width="57.625" style="25" customWidth="1"/>
    <col min="2" max="2" width="8.50390625" style="25" customWidth="1"/>
    <col min="3" max="3" width="7.50390625" style="27" customWidth="1"/>
    <col min="4" max="4" width="6.625" style="27" customWidth="1"/>
    <col min="5" max="5" width="16.50390625" style="27" customWidth="1"/>
    <col min="6" max="6" width="8.875" style="27" customWidth="1"/>
    <col min="7" max="7" width="15.50390625" style="95" hidden="1" customWidth="1"/>
    <col min="8" max="8" width="15.625" style="94" customWidth="1"/>
    <col min="9" max="9" width="15.50390625" style="273" customWidth="1"/>
    <col min="10" max="252" width="9.125" style="28" customWidth="1"/>
    <col min="253" max="253" width="3.50390625" style="28" customWidth="1"/>
    <col min="254" max="16384" width="36.00390625" style="28" customWidth="1"/>
  </cols>
  <sheetData>
    <row r="1" spans="1:11" ht="106.5" customHeight="1">
      <c r="A1" s="2"/>
      <c r="B1" s="2"/>
      <c r="C1" s="2"/>
      <c r="E1" s="351" t="s">
        <v>495</v>
      </c>
      <c r="F1" s="351"/>
      <c r="G1" s="351"/>
      <c r="H1" s="351"/>
      <c r="I1" s="351"/>
      <c r="J1" s="373"/>
      <c r="K1" s="373"/>
    </row>
    <row r="2" spans="2:9" ht="16.5" customHeight="1">
      <c r="B2" s="26"/>
      <c r="G2" s="79"/>
      <c r="H2" s="79"/>
      <c r="I2" s="260"/>
    </row>
    <row r="3" spans="1:9" s="30" customFormat="1" ht="47.25" customHeight="1">
      <c r="A3" s="336" t="s">
        <v>456</v>
      </c>
      <c r="B3" s="336"/>
      <c r="C3" s="336"/>
      <c r="D3" s="336"/>
      <c r="E3" s="336"/>
      <c r="F3" s="336"/>
      <c r="G3" s="336"/>
      <c r="H3" s="346"/>
      <c r="I3" s="261"/>
    </row>
    <row r="4" spans="1:9" s="29" customFormat="1" ht="15">
      <c r="A4" s="80"/>
      <c r="B4" s="80"/>
      <c r="C4" s="80"/>
      <c r="D4" s="80"/>
      <c r="E4" s="81"/>
      <c r="F4" s="82"/>
      <c r="G4" s="82"/>
      <c r="H4" s="82"/>
      <c r="I4" s="262" t="s">
        <v>292</v>
      </c>
    </row>
    <row r="5" spans="1:9" s="50" customFormat="1" ht="81.75" customHeight="1">
      <c r="A5" s="162" t="s">
        <v>70</v>
      </c>
      <c r="B5" s="162"/>
      <c r="C5" s="161" t="s">
        <v>164</v>
      </c>
      <c r="D5" s="161" t="s">
        <v>165</v>
      </c>
      <c r="E5" s="161" t="s">
        <v>166</v>
      </c>
      <c r="F5" s="161" t="s">
        <v>167</v>
      </c>
      <c r="G5" s="152" t="s">
        <v>467</v>
      </c>
      <c r="H5" s="152" t="s">
        <v>10</v>
      </c>
      <c r="I5" s="263" t="s">
        <v>411</v>
      </c>
    </row>
    <row r="6" spans="1:255" s="49" customFormat="1" ht="12.75">
      <c r="A6" s="158">
        <v>1</v>
      </c>
      <c r="B6" s="158">
        <v>2</v>
      </c>
      <c r="C6" s="161" t="s">
        <v>71</v>
      </c>
      <c r="D6" s="161" t="s">
        <v>72</v>
      </c>
      <c r="E6" s="161" t="s">
        <v>73</v>
      </c>
      <c r="F6" s="161" t="s">
        <v>74</v>
      </c>
      <c r="G6" s="174">
        <v>8</v>
      </c>
      <c r="H6" s="158">
        <v>7</v>
      </c>
      <c r="I6" s="274">
        <v>8</v>
      </c>
      <c r="IU6" s="49">
        <f>SUM(A6:IT6)</f>
        <v>26</v>
      </c>
    </row>
    <row r="7" spans="1:9" s="29" customFormat="1" ht="12.75">
      <c r="A7" s="237" t="s">
        <v>339</v>
      </c>
      <c r="B7" s="238" t="s">
        <v>169</v>
      </c>
      <c r="C7" s="161"/>
      <c r="D7" s="161"/>
      <c r="E7" s="161"/>
      <c r="F7" s="161"/>
      <c r="G7" s="257">
        <f>G8+G57+G66+G71+G76+G83+G94+G105+G110</f>
        <v>4558.6900000000005</v>
      </c>
      <c r="H7" s="266">
        <f aca="true" t="shared" si="0" ref="H7:H12">I7-G7</f>
        <v>7263.3099999999995</v>
      </c>
      <c r="I7" s="263">
        <f>I8+I57+I66+I71+I76+I83+I94+I105</f>
        <v>11822</v>
      </c>
    </row>
    <row r="8" spans="1:9" s="29" customFormat="1" ht="34.5" customHeight="1">
      <c r="A8" s="176" t="s">
        <v>168</v>
      </c>
      <c r="B8" s="161" t="s">
        <v>169</v>
      </c>
      <c r="C8" s="177" t="s">
        <v>170</v>
      </c>
      <c r="D8" s="177"/>
      <c r="E8" s="177"/>
      <c r="F8" s="178"/>
      <c r="G8" s="228">
        <f>G9+G24+G45+G17+G38</f>
        <v>2879.4</v>
      </c>
      <c r="H8" s="267">
        <f t="shared" si="0"/>
        <v>3658.07</v>
      </c>
      <c r="I8" s="264">
        <f>I9+I24+I45+I17+I38</f>
        <v>6537.47</v>
      </c>
    </row>
    <row r="9" spans="1:9" s="29" customFormat="1" ht="39" customHeight="1">
      <c r="A9" s="180" t="s">
        <v>171</v>
      </c>
      <c r="B9" s="89" t="s">
        <v>169</v>
      </c>
      <c r="C9" s="161" t="s">
        <v>170</v>
      </c>
      <c r="D9" s="161" t="s">
        <v>172</v>
      </c>
      <c r="E9" s="161"/>
      <c r="F9" s="173"/>
      <c r="G9" s="228">
        <f>G10</f>
        <v>431</v>
      </c>
      <c r="H9" s="267">
        <f t="shared" si="0"/>
        <v>445.75</v>
      </c>
      <c r="I9" s="264">
        <f>I10</f>
        <v>876.75</v>
      </c>
    </row>
    <row r="10" spans="1:9" s="29" customFormat="1" ht="17.25" customHeight="1">
      <c r="A10" s="87" t="s">
        <v>337</v>
      </c>
      <c r="B10" s="89" t="s">
        <v>169</v>
      </c>
      <c r="C10" s="89" t="s">
        <v>170</v>
      </c>
      <c r="D10" s="89" t="s">
        <v>172</v>
      </c>
      <c r="E10" s="89" t="s">
        <v>340</v>
      </c>
      <c r="F10" s="89"/>
      <c r="G10" s="229">
        <f>G11</f>
        <v>431</v>
      </c>
      <c r="H10" s="267">
        <f t="shared" si="0"/>
        <v>445.75</v>
      </c>
      <c r="I10" s="265">
        <f>I11</f>
        <v>876.75</v>
      </c>
    </row>
    <row r="11" spans="1:11" s="29" customFormat="1" ht="12.75">
      <c r="A11" s="87" t="s">
        <v>338</v>
      </c>
      <c r="B11" s="89" t="s">
        <v>169</v>
      </c>
      <c r="C11" s="89" t="s">
        <v>170</v>
      </c>
      <c r="D11" s="89" t="s">
        <v>172</v>
      </c>
      <c r="E11" s="89" t="s">
        <v>341</v>
      </c>
      <c r="F11" s="89"/>
      <c r="G11" s="229">
        <f>G12</f>
        <v>431</v>
      </c>
      <c r="H11" s="267">
        <f t="shared" si="0"/>
        <v>445.75</v>
      </c>
      <c r="I11" s="265">
        <f>I12</f>
        <v>876.75</v>
      </c>
      <c r="K11" s="28"/>
    </row>
    <row r="12" spans="1:11" s="29" customFormat="1" ht="26.25">
      <c r="A12" s="87" t="s">
        <v>342</v>
      </c>
      <c r="B12" s="89" t="s">
        <v>169</v>
      </c>
      <c r="C12" s="89" t="s">
        <v>170</v>
      </c>
      <c r="D12" s="89" t="s">
        <v>172</v>
      </c>
      <c r="E12" s="89" t="s">
        <v>343</v>
      </c>
      <c r="F12" s="89"/>
      <c r="G12" s="229">
        <f>G13</f>
        <v>431</v>
      </c>
      <c r="H12" s="267">
        <f t="shared" si="0"/>
        <v>445.75</v>
      </c>
      <c r="I12" s="265">
        <f>I13</f>
        <v>876.75</v>
      </c>
      <c r="K12" s="28"/>
    </row>
    <row r="13" spans="1:9" s="51" customFormat="1" ht="26.25">
      <c r="A13" s="87" t="s">
        <v>344</v>
      </c>
      <c r="B13" s="89" t="s">
        <v>169</v>
      </c>
      <c r="C13" s="89" t="s">
        <v>170</v>
      </c>
      <c r="D13" s="89" t="s">
        <v>172</v>
      </c>
      <c r="E13" s="89" t="s">
        <v>329</v>
      </c>
      <c r="F13" s="89"/>
      <c r="G13" s="229">
        <f>G14+G15+G16</f>
        <v>431</v>
      </c>
      <c r="H13" s="267">
        <f>I1</f>
        <v>0</v>
      </c>
      <c r="I13" s="265">
        <f>I14+I15+I16</f>
        <v>876.75</v>
      </c>
    </row>
    <row r="14" spans="1:9" s="51" customFormat="1" ht="42.75" customHeight="1">
      <c r="A14" s="87" t="s">
        <v>275</v>
      </c>
      <c r="B14" s="89" t="s">
        <v>169</v>
      </c>
      <c r="C14" s="89" t="s">
        <v>170</v>
      </c>
      <c r="D14" s="89" t="s">
        <v>172</v>
      </c>
      <c r="E14" s="89" t="s">
        <v>329</v>
      </c>
      <c r="F14" s="89" t="s">
        <v>174</v>
      </c>
      <c r="G14" s="229">
        <v>331</v>
      </c>
      <c r="H14" s="267">
        <f>I14-G14</f>
        <v>342.39</v>
      </c>
      <c r="I14" s="265">
        <v>673.39</v>
      </c>
    </row>
    <row r="15" spans="1:9" s="51" customFormat="1" ht="30" customHeight="1">
      <c r="A15" s="87" t="s">
        <v>276</v>
      </c>
      <c r="B15" s="89" t="s">
        <v>169</v>
      </c>
      <c r="C15" s="89" t="s">
        <v>170</v>
      </c>
      <c r="D15" s="89" t="s">
        <v>172</v>
      </c>
      <c r="E15" s="89" t="s">
        <v>329</v>
      </c>
      <c r="F15" s="89" t="s">
        <v>269</v>
      </c>
      <c r="G15" s="229">
        <v>100</v>
      </c>
      <c r="H15" s="267">
        <f>I15-G15</f>
        <v>103.36000000000001</v>
      </c>
      <c r="I15" s="265">
        <v>203.36</v>
      </c>
    </row>
    <row r="16" spans="1:9" s="51" customFormat="1" ht="40.5" customHeight="1">
      <c r="A16" s="87" t="s">
        <v>279</v>
      </c>
      <c r="B16" s="89" t="s">
        <v>169</v>
      </c>
      <c r="C16" s="89" t="s">
        <v>170</v>
      </c>
      <c r="D16" s="89" t="s">
        <v>172</v>
      </c>
      <c r="E16" s="89" t="s">
        <v>329</v>
      </c>
      <c r="F16" s="89" t="s">
        <v>177</v>
      </c>
      <c r="G16" s="229">
        <v>0</v>
      </c>
      <c r="H16" s="267"/>
      <c r="I16" s="265">
        <v>0</v>
      </c>
    </row>
    <row r="17" spans="1:9" s="51" customFormat="1" ht="40.5" customHeight="1">
      <c r="A17" s="85" t="s">
        <v>66</v>
      </c>
      <c r="B17" s="89" t="s">
        <v>169</v>
      </c>
      <c r="C17" s="86" t="s">
        <v>175</v>
      </c>
      <c r="D17" s="86" t="s">
        <v>176</v>
      </c>
      <c r="E17" s="86"/>
      <c r="F17" s="86"/>
      <c r="G17" s="230">
        <f>G18</f>
        <v>431</v>
      </c>
      <c r="H17" s="267"/>
      <c r="I17" s="266">
        <f>I18</f>
        <v>875.17</v>
      </c>
    </row>
    <row r="18" spans="1:9" s="51" customFormat="1" ht="20.25" customHeight="1">
      <c r="A18" s="87" t="s">
        <v>337</v>
      </c>
      <c r="B18" s="89" t="s">
        <v>169</v>
      </c>
      <c r="C18" s="88" t="s">
        <v>170</v>
      </c>
      <c r="D18" s="88" t="s">
        <v>176</v>
      </c>
      <c r="E18" s="89" t="s">
        <v>340</v>
      </c>
      <c r="F18" s="71"/>
      <c r="G18" s="231">
        <f>G19</f>
        <v>431</v>
      </c>
      <c r="H18" s="267"/>
      <c r="I18" s="267">
        <f>I19</f>
        <v>875.17</v>
      </c>
    </row>
    <row r="19" spans="1:9" s="51" customFormat="1" ht="36" customHeight="1">
      <c r="A19" s="87" t="s">
        <v>347</v>
      </c>
      <c r="B19" s="89" t="s">
        <v>169</v>
      </c>
      <c r="C19" s="88" t="s">
        <v>170</v>
      </c>
      <c r="D19" s="88" t="s">
        <v>176</v>
      </c>
      <c r="E19" s="89" t="s">
        <v>345</v>
      </c>
      <c r="F19" s="71"/>
      <c r="G19" s="231">
        <f>G20</f>
        <v>431</v>
      </c>
      <c r="H19" s="267">
        <f aca="true" t="shared" si="1" ref="H19:H28">I19-G19</f>
        <v>444.16999999999996</v>
      </c>
      <c r="I19" s="267">
        <f>I20</f>
        <v>875.17</v>
      </c>
    </row>
    <row r="20" spans="1:9" ht="35.25" customHeight="1">
      <c r="A20" s="87" t="s">
        <v>348</v>
      </c>
      <c r="B20" s="89" t="s">
        <v>169</v>
      </c>
      <c r="C20" s="88" t="s">
        <v>170</v>
      </c>
      <c r="D20" s="88" t="s">
        <v>176</v>
      </c>
      <c r="E20" s="89" t="s">
        <v>346</v>
      </c>
      <c r="F20" s="71"/>
      <c r="G20" s="231">
        <f>G21</f>
        <v>431</v>
      </c>
      <c r="H20" s="267">
        <f t="shared" si="1"/>
        <v>444.16999999999996</v>
      </c>
      <c r="I20" s="267">
        <f>I21</f>
        <v>875.17</v>
      </c>
    </row>
    <row r="21" spans="1:9" ht="26.25">
      <c r="A21" s="87" t="s">
        <v>344</v>
      </c>
      <c r="B21" s="89" t="s">
        <v>169</v>
      </c>
      <c r="C21" s="88" t="s">
        <v>170</v>
      </c>
      <c r="D21" s="88" t="s">
        <v>176</v>
      </c>
      <c r="E21" s="89" t="s">
        <v>330</v>
      </c>
      <c r="F21" s="71"/>
      <c r="G21" s="231">
        <f>G22+G23</f>
        <v>431</v>
      </c>
      <c r="H21" s="267">
        <f t="shared" si="1"/>
        <v>444.16999999999996</v>
      </c>
      <c r="I21" s="267">
        <f>I22+I23</f>
        <v>875.17</v>
      </c>
    </row>
    <row r="22" spans="1:9" ht="12.75">
      <c r="A22" s="87" t="s">
        <v>275</v>
      </c>
      <c r="B22" s="89" t="s">
        <v>169</v>
      </c>
      <c r="C22" s="88" t="s">
        <v>170</v>
      </c>
      <c r="D22" s="88" t="s">
        <v>176</v>
      </c>
      <c r="E22" s="89" t="s">
        <v>330</v>
      </c>
      <c r="F22" s="71" t="s">
        <v>174</v>
      </c>
      <c r="G22" s="231">
        <v>331</v>
      </c>
      <c r="H22" s="267">
        <f t="shared" si="1"/>
        <v>341.16999999999996</v>
      </c>
      <c r="I22" s="267">
        <v>672.17</v>
      </c>
    </row>
    <row r="23" spans="1:9" ht="12.75">
      <c r="A23" s="87" t="s">
        <v>291</v>
      </c>
      <c r="B23" s="89" t="s">
        <v>169</v>
      </c>
      <c r="C23" s="88" t="s">
        <v>170</v>
      </c>
      <c r="D23" s="88" t="s">
        <v>176</v>
      </c>
      <c r="E23" s="89" t="s">
        <v>330</v>
      </c>
      <c r="F23" s="71" t="s">
        <v>269</v>
      </c>
      <c r="G23" s="231">
        <v>100</v>
      </c>
      <c r="H23" s="267">
        <f t="shared" si="1"/>
        <v>103</v>
      </c>
      <c r="I23" s="267">
        <v>203</v>
      </c>
    </row>
    <row r="24" spans="1:9" ht="39">
      <c r="A24" s="87" t="s">
        <v>65</v>
      </c>
      <c r="B24" s="89" t="s">
        <v>169</v>
      </c>
      <c r="C24" s="86" t="s">
        <v>170</v>
      </c>
      <c r="D24" s="86" t="s">
        <v>178</v>
      </c>
      <c r="E24" s="89"/>
      <c r="F24" s="89"/>
      <c r="G24" s="230">
        <f>G25</f>
        <v>1177.5</v>
      </c>
      <c r="H24" s="267">
        <f t="shared" si="1"/>
        <v>1521.56</v>
      </c>
      <c r="I24" s="266">
        <f>I25</f>
        <v>2699.06</v>
      </c>
    </row>
    <row r="25" spans="1:9" ht="27.75" customHeight="1">
      <c r="A25" s="200" t="s">
        <v>357</v>
      </c>
      <c r="B25" s="89" t="s">
        <v>169</v>
      </c>
      <c r="C25" s="201" t="s">
        <v>170</v>
      </c>
      <c r="D25" s="201" t="s">
        <v>178</v>
      </c>
      <c r="E25" s="201" t="s">
        <v>355</v>
      </c>
      <c r="F25" s="202"/>
      <c r="G25" s="223">
        <f>G26</f>
        <v>1177.5</v>
      </c>
      <c r="H25" s="267">
        <f t="shared" si="1"/>
        <v>1521.56</v>
      </c>
      <c r="I25" s="268">
        <f>I26</f>
        <v>2699.06</v>
      </c>
    </row>
    <row r="26" spans="1:9" ht="29.25" customHeight="1">
      <c r="A26" s="204" t="s">
        <v>358</v>
      </c>
      <c r="B26" s="89" t="s">
        <v>169</v>
      </c>
      <c r="C26" s="201" t="s">
        <v>170</v>
      </c>
      <c r="D26" s="201" t="s">
        <v>178</v>
      </c>
      <c r="E26" s="201" t="s">
        <v>356</v>
      </c>
      <c r="F26" s="202"/>
      <c r="G26" s="223">
        <f>G27</f>
        <v>1177.5</v>
      </c>
      <c r="H26" s="267">
        <f t="shared" si="1"/>
        <v>1521.56</v>
      </c>
      <c r="I26" s="268">
        <f>I27</f>
        <v>2699.06</v>
      </c>
    </row>
    <row r="27" spans="1:9" ht="19.5" customHeight="1">
      <c r="A27" s="205" t="s">
        <v>359</v>
      </c>
      <c r="B27" s="89" t="s">
        <v>169</v>
      </c>
      <c r="C27" s="201" t="s">
        <v>170</v>
      </c>
      <c r="D27" s="201" t="s">
        <v>178</v>
      </c>
      <c r="E27" s="201" t="s">
        <v>350</v>
      </c>
      <c r="F27" s="201"/>
      <c r="G27" s="223">
        <f>G28</f>
        <v>1177.5</v>
      </c>
      <c r="H27" s="267">
        <f t="shared" si="1"/>
        <v>1521.56</v>
      </c>
      <c r="I27" s="268">
        <f>I28</f>
        <v>2699.06</v>
      </c>
    </row>
    <row r="28" spans="1:9" ht="26.25">
      <c r="A28" s="87" t="s">
        <v>344</v>
      </c>
      <c r="B28" s="89" t="s">
        <v>169</v>
      </c>
      <c r="C28" s="89" t="s">
        <v>170</v>
      </c>
      <c r="D28" s="89" t="s">
        <v>178</v>
      </c>
      <c r="E28" s="89" t="s">
        <v>349</v>
      </c>
      <c r="F28" s="89"/>
      <c r="G28" s="231">
        <f>SUM(G29:G36)</f>
        <v>1177.5</v>
      </c>
      <c r="H28" s="267">
        <f t="shared" si="1"/>
        <v>1521.56</v>
      </c>
      <c r="I28" s="267">
        <f>SUM(I29:I37)</f>
        <v>2699.06</v>
      </c>
    </row>
    <row r="29" spans="1:9" ht="12.75">
      <c r="A29" s="87" t="s">
        <v>275</v>
      </c>
      <c r="B29" s="89" t="s">
        <v>169</v>
      </c>
      <c r="C29" s="89" t="s">
        <v>170</v>
      </c>
      <c r="D29" s="89" t="s">
        <v>178</v>
      </c>
      <c r="E29" s="89" t="s">
        <v>349</v>
      </c>
      <c r="F29" s="89" t="s">
        <v>174</v>
      </c>
      <c r="G29" s="231">
        <v>887</v>
      </c>
      <c r="H29" s="267">
        <v>878.3</v>
      </c>
      <c r="I29" s="267">
        <v>1978.25</v>
      </c>
    </row>
    <row r="30" spans="1:9" ht="26.25">
      <c r="A30" s="87" t="s">
        <v>370</v>
      </c>
      <c r="B30" s="89" t="s">
        <v>169</v>
      </c>
      <c r="C30" s="89" t="s">
        <v>170</v>
      </c>
      <c r="D30" s="89" t="s">
        <v>178</v>
      </c>
      <c r="E30" s="89" t="s">
        <v>349</v>
      </c>
      <c r="F30" s="89" t="s">
        <v>269</v>
      </c>
      <c r="G30" s="231">
        <v>268</v>
      </c>
      <c r="H30" s="267">
        <v>265.3</v>
      </c>
      <c r="I30" s="267">
        <v>597.43</v>
      </c>
    </row>
    <row r="31" spans="1:9" ht="26.25">
      <c r="A31" s="182" t="s">
        <v>279</v>
      </c>
      <c r="B31" s="89" t="s">
        <v>169</v>
      </c>
      <c r="C31" s="89" t="s">
        <v>170</v>
      </c>
      <c r="D31" s="89" t="s">
        <v>178</v>
      </c>
      <c r="E31" s="89" t="s">
        <v>349</v>
      </c>
      <c r="F31" s="93" t="s">
        <v>177</v>
      </c>
      <c r="G31" s="231">
        <v>10</v>
      </c>
      <c r="H31" s="267">
        <f>I31-G31</f>
        <v>-1.5999999999999996</v>
      </c>
      <c r="I31" s="267">
        <v>8.4</v>
      </c>
    </row>
    <row r="32" spans="1:9" ht="26.25">
      <c r="A32" s="182" t="s">
        <v>186</v>
      </c>
      <c r="B32" s="89" t="s">
        <v>169</v>
      </c>
      <c r="C32" s="89" t="s">
        <v>170</v>
      </c>
      <c r="D32" s="89" t="s">
        <v>178</v>
      </c>
      <c r="E32" s="89" t="s">
        <v>349</v>
      </c>
      <c r="F32" s="93">
        <v>244</v>
      </c>
      <c r="G32" s="231">
        <v>12.5</v>
      </c>
      <c r="H32" s="267">
        <f>I32-G32</f>
        <v>63.3</v>
      </c>
      <c r="I32" s="267">
        <v>75.8</v>
      </c>
    </row>
    <row r="33" spans="1:9" ht="26.25">
      <c r="A33" s="182" t="s">
        <v>186</v>
      </c>
      <c r="B33" s="89" t="s">
        <v>169</v>
      </c>
      <c r="C33" s="89" t="s">
        <v>170</v>
      </c>
      <c r="D33" s="89" t="s">
        <v>178</v>
      </c>
      <c r="E33" s="89" t="s">
        <v>428</v>
      </c>
      <c r="F33" s="93" t="s">
        <v>180</v>
      </c>
      <c r="G33" s="231"/>
      <c r="H33" s="267"/>
      <c r="I33" s="267"/>
    </row>
    <row r="34" spans="1:9" ht="78.75">
      <c r="A34" s="182" t="s">
        <v>280</v>
      </c>
      <c r="B34" s="89" t="s">
        <v>169</v>
      </c>
      <c r="C34" s="89" t="s">
        <v>170</v>
      </c>
      <c r="D34" s="89" t="s">
        <v>178</v>
      </c>
      <c r="E34" s="89" t="s">
        <v>349</v>
      </c>
      <c r="F34" s="183" t="s">
        <v>281</v>
      </c>
      <c r="G34" s="231">
        <v>0</v>
      </c>
      <c r="H34" s="267"/>
      <c r="I34" s="267">
        <v>0</v>
      </c>
    </row>
    <row r="35" spans="1:9" ht="12.75">
      <c r="A35" s="182" t="s">
        <v>181</v>
      </c>
      <c r="B35" s="89" t="s">
        <v>169</v>
      </c>
      <c r="C35" s="89" t="s">
        <v>170</v>
      </c>
      <c r="D35" s="89" t="s">
        <v>178</v>
      </c>
      <c r="E35" s="89" t="s">
        <v>349</v>
      </c>
      <c r="F35" s="183" t="s">
        <v>182</v>
      </c>
      <c r="G35" s="231"/>
      <c r="H35" s="267"/>
      <c r="I35" s="267">
        <v>25</v>
      </c>
    </row>
    <row r="36" spans="1:9" ht="12.75">
      <c r="A36" s="182" t="s">
        <v>282</v>
      </c>
      <c r="B36" s="89" t="s">
        <v>169</v>
      </c>
      <c r="C36" s="89" t="s">
        <v>170</v>
      </c>
      <c r="D36" s="89" t="s">
        <v>178</v>
      </c>
      <c r="E36" s="89" t="s">
        <v>349</v>
      </c>
      <c r="F36" s="183" t="s">
        <v>183</v>
      </c>
      <c r="G36" s="231"/>
      <c r="H36" s="267"/>
      <c r="I36" s="267">
        <v>8.5</v>
      </c>
    </row>
    <row r="37" spans="1:9" ht="12.75">
      <c r="A37" s="182" t="s">
        <v>282</v>
      </c>
      <c r="B37" s="89" t="s">
        <v>169</v>
      </c>
      <c r="C37" s="89" t="s">
        <v>170</v>
      </c>
      <c r="D37" s="89" t="s">
        <v>178</v>
      </c>
      <c r="E37" s="89" t="s">
        <v>349</v>
      </c>
      <c r="F37" s="183" t="s">
        <v>469</v>
      </c>
      <c r="G37" s="231"/>
      <c r="H37" s="267"/>
      <c r="I37" s="267">
        <v>5.68</v>
      </c>
    </row>
    <row r="38" spans="1:9" ht="12.75">
      <c r="A38" s="197" t="s">
        <v>64</v>
      </c>
      <c r="B38" s="89" t="s">
        <v>169</v>
      </c>
      <c r="C38" s="86" t="s">
        <v>170</v>
      </c>
      <c r="D38" s="86" t="s">
        <v>184</v>
      </c>
      <c r="E38" s="89"/>
      <c r="F38" s="89"/>
      <c r="G38" s="231">
        <f>G39</f>
        <v>5</v>
      </c>
      <c r="H38" s="267">
        <f aca="true" t="shared" si="2" ref="H38:H54">I38-G38</f>
        <v>0</v>
      </c>
      <c r="I38" s="267">
        <f>I39</f>
        <v>5</v>
      </c>
    </row>
    <row r="39" spans="1:9" ht="26.25">
      <c r="A39" s="200" t="s">
        <v>363</v>
      </c>
      <c r="B39" s="89" t="s">
        <v>169</v>
      </c>
      <c r="C39" s="89" t="s">
        <v>170</v>
      </c>
      <c r="D39" s="89" t="s">
        <v>184</v>
      </c>
      <c r="E39" s="89" t="s">
        <v>355</v>
      </c>
      <c r="F39" s="89"/>
      <c r="G39" s="231">
        <f>G40</f>
        <v>5</v>
      </c>
      <c r="H39" s="267">
        <f t="shared" si="2"/>
        <v>0</v>
      </c>
      <c r="I39" s="267">
        <f>I40</f>
        <v>5</v>
      </c>
    </row>
    <row r="40" spans="1:9" ht="12.75">
      <c r="A40" s="200" t="s">
        <v>360</v>
      </c>
      <c r="B40" s="89" t="s">
        <v>169</v>
      </c>
      <c r="C40" s="89" t="s">
        <v>170</v>
      </c>
      <c r="D40" s="89" t="s">
        <v>184</v>
      </c>
      <c r="E40" s="89" t="s">
        <v>365</v>
      </c>
      <c r="F40" s="161"/>
      <c r="G40" s="231">
        <f>G44</f>
        <v>5</v>
      </c>
      <c r="H40" s="267">
        <f t="shared" si="2"/>
        <v>0</v>
      </c>
      <c r="I40" s="267">
        <f>I44</f>
        <v>5</v>
      </c>
    </row>
    <row r="41" spans="1:9" ht="26.25">
      <c r="A41" s="207" t="s">
        <v>361</v>
      </c>
      <c r="B41" s="89" t="s">
        <v>169</v>
      </c>
      <c r="C41" s="89" t="s">
        <v>170</v>
      </c>
      <c r="D41" s="89" t="s">
        <v>184</v>
      </c>
      <c r="E41" s="89" t="s">
        <v>367</v>
      </c>
      <c r="F41" s="161"/>
      <c r="G41" s="231"/>
      <c r="H41" s="267">
        <f t="shared" si="2"/>
        <v>0</v>
      </c>
      <c r="I41" s="267"/>
    </row>
    <row r="42" spans="1:9" ht="12.75">
      <c r="A42" s="207" t="s">
        <v>362</v>
      </c>
      <c r="B42" s="89" t="s">
        <v>169</v>
      </c>
      <c r="C42" s="89" t="s">
        <v>170</v>
      </c>
      <c r="D42" s="89" t="s">
        <v>184</v>
      </c>
      <c r="E42" s="89" t="s">
        <v>366</v>
      </c>
      <c r="F42" s="161"/>
      <c r="G42" s="231">
        <f>G43</f>
        <v>0</v>
      </c>
      <c r="H42" s="267">
        <f t="shared" si="2"/>
        <v>0</v>
      </c>
      <c r="I42" s="267">
        <f>I43</f>
        <v>0</v>
      </c>
    </row>
    <row r="43" spans="1:9" ht="26.25">
      <c r="A43" s="200" t="s">
        <v>364</v>
      </c>
      <c r="B43" s="89" t="s">
        <v>169</v>
      </c>
      <c r="C43" s="89" t="s">
        <v>170</v>
      </c>
      <c r="D43" s="89" t="s">
        <v>184</v>
      </c>
      <c r="E43" s="89" t="s">
        <v>332</v>
      </c>
      <c r="F43" s="161" t="s">
        <v>180</v>
      </c>
      <c r="G43" s="231"/>
      <c r="H43" s="267">
        <f t="shared" si="2"/>
        <v>0</v>
      </c>
      <c r="I43" s="267"/>
    </row>
    <row r="44" spans="1:9" ht="12.75">
      <c r="A44" s="208" t="s">
        <v>351</v>
      </c>
      <c r="B44" s="89" t="s">
        <v>169</v>
      </c>
      <c r="C44" s="89" t="s">
        <v>170</v>
      </c>
      <c r="D44" s="89" t="s">
        <v>184</v>
      </c>
      <c r="E44" s="89" t="s">
        <v>332</v>
      </c>
      <c r="F44" s="161" t="s">
        <v>333</v>
      </c>
      <c r="G44" s="231">
        <v>5</v>
      </c>
      <c r="H44" s="267">
        <f t="shared" si="2"/>
        <v>0</v>
      </c>
      <c r="I44" s="267">
        <v>5</v>
      </c>
    </row>
    <row r="45" spans="1:9" ht="12.75">
      <c r="A45" s="210" t="s">
        <v>328</v>
      </c>
      <c r="B45" s="89" t="s">
        <v>169</v>
      </c>
      <c r="C45" s="202" t="s">
        <v>170</v>
      </c>
      <c r="D45" s="202" t="s">
        <v>312</v>
      </c>
      <c r="E45" s="201"/>
      <c r="F45" s="89"/>
      <c r="G45" s="229">
        <f>G46</f>
        <v>834.9</v>
      </c>
      <c r="H45" s="267">
        <f t="shared" si="2"/>
        <v>1246.5900000000001</v>
      </c>
      <c r="I45" s="265">
        <f>I46+I52+I56</f>
        <v>2081.4900000000002</v>
      </c>
    </row>
    <row r="46" spans="1:9" ht="26.25">
      <c r="A46" s="200" t="s">
        <v>363</v>
      </c>
      <c r="B46" s="89" t="s">
        <v>169</v>
      </c>
      <c r="C46" s="201" t="s">
        <v>170</v>
      </c>
      <c r="D46" s="201" t="s">
        <v>312</v>
      </c>
      <c r="E46" s="201" t="s">
        <v>355</v>
      </c>
      <c r="F46" s="89"/>
      <c r="G46" s="229">
        <f>G47</f>
        <v>834.9</v>
      </c>
      <c r="H46" s="267">
        <f t="shared" si="2"/>
        <v>995.89</v>
      </c>
      <c r="I46" s="265">
        <f>I47</f>
        <v>1830.79</v>
      </c>
    </row>
    <row r="47" spans="1:9" ht="26.25">
      <c r="A47" s="204" t="s">
        <v>371</v>
      </c>
      <c r="B47" s="89" t="s">
        <v>169</v>
      </c>
      <c r="C47" s="201" t="s">
        <v>170</v>
      </c>
      <c r="D47" s="201" t="s">
        <v>312</v>
      </c>
      <c r="E47" s="201" t="s">
        <v>356</v>
      </c>
      <c r="F47" s="89"/>
      <c r="G47" s="229">
        <f>G48</f>
        <v>834.9</v>
      </c>
      <c r="H47" s="267">
        <f t="shared" si="2"/>
        <v>995.89</v>
      </c>
      <c r="I47" s="265">
        <f>I48</f>
        <v>1830.79</v>
      </c>
    </row>
    <row r="48" spans="1:9" ht="26.25">
      <c r="A48" s="205" t="s">
        <v>373</v>
      </c>
      <c r="B48" s="89" t="s">
        <v>169</v>
      </c>
      <c r="C48" s="201" t="s">
        <v>170</v>
      </c>
      <c r="D48" s="201" t="s">
        <v>312</v>
      </c>
      <c r="E48" s="201" t="s">
        <v>350</v>
      </c>
      <c r="F48" s="183"/>
      <c r="G48" s="229">
        <f>G49+G53+G56</f>
        <v>834.9</v>
      </c>
      <c r="H48" s="267">
        <f t="shared" si="2"/>
        <v>995.89</v>
      </c>
      <c r="I48" s="265">
        <f>I49+I53</f>
        <v>1830.79</v>
      </c>
    </row>
    <row r="49" spans="1:9" ht="26.25">
      <c r="A49" s="205" t="s">
        <v>353</v>
      </c>
      <c r="B49" s="89" t="s">
        <v>169</v>
      </c>
      <c r="C49" s="201" t="s">
        <v>170</v>
      </c>
      <c r="D49" s="201" t="s">
        <v>312</v>
      </c>
      <c r="E49" s="201" t="s">
        <v>352</v>
      </c>
      <c r="F49" s="183"/>
      <c r="G49" s="229">
        <f>G50+G51</f>
        <v>821</v>
      </c>
      <c r="H49" s="267">
        <f t="shared" si="2"/>
        <v>1009.79</v>
      </c>
      <c r="I49" s="265">
        <f>I50+I51</f>
        <v>1830.79</v>
      </c>
    </row>
    <row r="50" spans="1:9" ht="12.75">
      <c r="A50" s="206" t="s">
        <v>424</v>
      </c>
      <c r="B50" s="89" t="s">
        <v>169</v>
      </c>
      <c r="C50" s="201" t="s">
        <v>170</v>
      </c>
      <c r="D50" s="201" t="s">
        <v>312</v>
      </c>
      <c r="E50" s="201" t="s">
        <v>352</v>
      </c>
      <c r="F50" s="89" t="s">
        <v>185</v>
      </c>
      <c r="G50" s="229">
        <v>685</v>
      </c>
      <c r="H50" s="267">
        <f t="shared" si="2"/>
        <v>721.1400000000001</v>
      </c>
      <c r="I50" s="265">
        <v>1406.14</v>
      </c>
    </row>
    <row r="51" spans="1:9" ht="26.25">
      <c r="A51" s="206" t="s">
        <v>425</v>
      </c>
      <c r="B51" s="89" t="s">
        <v>169</v>
      </c>
      <c r="C51" s="201" t="s">
        <v>170</v>
      </c>
      <c r="D51" s="201" t="s">
        <v>312</v>
      </c>
      <c r="E51" s="201" t="s">
        <v>352</v>
      </c>
      <c r="F51" s="89" t="s">
        <v>271</v>
      </c>
      <c r="G51" s="229">
        <v>136</v>
      </c>
      <c r="H51" s="267">
        <f t="shared" si="2"/>
        <v>288.65</v>
      </c>
      <c r="I51" s="265">
        <v>424.65</v>
      </c>
    </row>
    <row r="52" spans="1:9" ht="26.25">
      <c r="A52" s="211" t="s">
        <v>368</v>
      </c>
      <c r="B52" s="89" t="s">
        <v>169</v>
      </c>
      <c r="C52" s="201" t="s">
        <v>170</v>
      </c>
      <c r="D52" s="201" t="s">
        <v>312</v>
      </c>
      <c r="E52" s="201" t="s">
        <v>352</v>
      </c>
      <c r="F52" s="89" t="s">
        <v>180</v>
      </c>
      <c r="G52" s="232"/>
      <c r="H52" s="267">
        <f t="shared" si="2"/>
        <v>234.8</v>
      </c>
      <c r="I52" s="269">
        <v>234.8</v>
      </c>
    </row>
    <row r="53" spans="1:9" ht="26.25">
      <c r="A53" s="211" t="s">
        <v>372</v>
      </c>
      <c r="B53" s="89" t="s">
        <v>169</v>
      </c>
      <c r="C53" s="201" t="s">
        <v>170</v>
      </c>
      <c r="D53" s="201" t="s">
        <v>312</v>
      </c>
      <c r="E53" s="201" t="s">
        <v>369</v>
      </c>
      <c r="F53" s="89"/>
      <c r="G53" s="229">
        <f>G54</f>
        <v>0</v>
      </c>
      <c r="H53" s="267">
        <f t="shared" si="2"/>
        <v>0</v>
      </c>
      <c r="I53" s="265">
        <f>I54</f>
        <v>0</v>
      </c>
    </row>
    <row r="54" spans="1:9" ht="26.25">
      <c r="A54" s="211" t="s">
        <v>368</v>
      </c>
      <c r="B54" s="89" t="s">
        <v>169</v>
      </c>
      <c r="C54" s="201" t="s">
        <v>170</v>
      </c>
      <c r="D54" s="201" t="s">
        <v>312</v>
      </c>
      <c r="E54" s="201" t="s">
        <v>369</v>
      </c>
      <c r="F54" s="89" t="s">
        <v>180</v>
      </c>
      <c r="G54" s="229"/>
      <c r="H54" s="267">
        <f t="shared" si="2"/>
        <v>0</v>
      </c>
      <c r="I54" s="265"/>
    </row>
    <row r="55" spans="1:9" ht="39">
      <c r="A55" s="258" t="s">
        <v>444</v>
      </c>
      <c r="B55" s="89" t="s">
        <v>169</v>
      </c>
      <c r="C55" s="201" t="s">
        <v>170</v>
      </c>
      <c r="D55" s="201" t="s">
        <v>312</v>
      </c>
      <c r="E55" s="201" t="s">
        <v>502</v>
      </c>
      <c r="F55" s="89"/>
      <c r="G55" s="229"/>
      <c r="H55" s="267"/>
      <c r="I55" s="265"/>
    </row>
    <row r="56" spans="1:9" ht="26.25">
      <c r="A56" s="211" t="s">
        <v>368</v>
      </c>
      <c r="B56" s="89" t="s">
        <v>169</v>
      </c>
      <c r="C56" s="201" t="s">
        <v>170</v>
      </c>
      <c r="D56" s="201" t="s">
        <v>312</v>
      </c>
      <c r="E56" s="201" t="s">
        <v>502</v>
      </c>
      <c r="F56" s="89" t="s">
        <v>180</v>
      </c>
      <c r="G56" s="229">
        <v>13.9</v>
      </c>
      <c r="H56" s="267"/>
      <c r="I56" s="265">
        <v>15.9</v>
      </c>
    </row>
    <row r="57" spans="1:9" ht="12.75">
      <c r="A57" s="213" t="s">
        <v>193</v>
      </c>
      <c r="B57" s="89" t="s">
        <v>169</v>
      </c>
      <c r="C57" s="202" t="s">
        <v>172</v>
      </c>
      <c r="D57" s="202"/>
      <c r="E57" s="202"/>
      <c r="F57" s="202"/>
      <c r="G57" s="230">
        <f>G58</f>
        <v>272.6</v>
      </c>
      <c r="H57" s="267">
        <f>I57-G57</f>
        <v>51.799999999999955</v>
      </c>
      <c r="I57" s="266">
        <f>I58</f>
        <v>324.4</v>
      </c>
    </row>
    <row r="58" spans="1:9" ht="12.75">
      <c r="A58" s="213" t="s">
        <v>79</v>
      </c>
      <c r="B58" s="89" t="s">
        <v>169</v>
      </c>
      <c r="C58" s="202" t="s">
        <v>172</v>
      </c>
      <c r="D58" s="202" t="s">
        <v>176</v>
      </c>
      <c r="E58" s="202"/>
      <c r="F58" s="202"/>
      <c r="G58" s="230">
        <f>G59</f>
        <v>272.6</v>
      </c>
      <c r="H58" s="267">
        <f>I58-G58</f>
        <v>51.799999999999955</v>
      </c>
      <c r="I58" s="266">
        <f>I59</f>
        <v>324.4</v>
      </c>
    </row>
    <row r="59" spans="1:9" ht="26.25">
      <c r="A59" s="181" t="s">
        <v>357</v>
      </c>
      <c r="B59" s="89" t="s">
        <v>169</v>
      </c>
      <c r="C59" s="201" t="s">
        <v>172</v>
      </c>
      <c r="D59" s="201" t="s">
        <v>176</v>
      </c>
      <c r="E59" s="201" t="s">
        <v>501</v>
      </c>
      <c r="F59" s="202"/>
      <c r="G59" s="231">
        <f>G60</f>
        <v>272.6</v>
      </c>
      <c r="H59" s="267">
        <v>0.7</v>
      </c>
      <c r="I59" s="267">
        <f>I60</f>
        <v>324.4</v>
      </c>
    </row>
    <row r="60" spans="1:9" ht="12.75">
      <c r="A60" s="200" t="s">
        <v>360</v>
      </c>
      <c r="B60" s="89" t="s">
        <v>169</v>
      </c>
      <c r="C60" s="201" t="s">
        <v>172</v>
      </c>
      <c r="D60" s="201" t="s">
        <v>176</v>
      </c>
      <c r="E60" s="201" t="s">
        <v>501</v>
      </c>
      <c r="F60" s="202"/>
      <c r="G60" s="231">
        <f>G61</f>
        <v>272.6</v>
      </c>
      <c r="H60" s="267">
        <v>0.7</v>
      </c>
      <c r="I60" s="267">
        <f>I61</f>
        <v>324.4</v>
      </c>
    </row>
    <row r="61" spans="1:9" ht="26.25">
      <c r="A61" s="207" t="s">
        <v>361</v>
      </c>
      <c r="B61" s="89" t="s">
        <v>169</v>
      </c>
      <c r="C61" s="201" t="s">
        <v>172</v>
      </c>
      <c r="D61" s="201" t="s">
        <v>176</v>
      </c>
      <c r="E61" s="201" t="s">
        <v>501</v>
      </c>
      <c r="F61" s="202"/>
      <c r="G61" s="231">
        <f>G62</f>
        <v>272.6</v>
      </c>
      <c r="H61" s="267">
        <v>0.7</v>
      </c>
      <c r="I61" s="267">
        <f>I62</f>
        <v>324.4</v>
      </c>
    </row>
    <row r="62" spans="1:9" ht="78.75">
      <c r="A62" s="208" t="s">
        <v>445</v>
      </c>
      <c r="B62" s="89" t="s">
        <v>169</v>
      </c>
      <c r="C62" s="201" t="s">
        <v>172</v>
      </c>
      <c r="D62" s="201" t="s">
        <v>176</v>
      </c>
      <c r="E62" s="201" t="s">
        <v>501</v>
      </c>
      <c r="F62" s="201"/>
      <c r="G62" s="231">
        <f>G63+G64+G65</f>
        <v>272.6</v>
      </c>
      <c r="H62" s="267">
        <f aca="true" t="shared" si="3" ref="H62:H80">I62-G62</f>
        <v>51.799999999999955</v>
      </c>
      <c r="I62" s="267">
        <f>I63+I64+I65</f>
        <v>324.4</v>
      </c>
    </row>
    <row r="63" spans="1:9" ht="12.75">
      <c r="A63" s="206" t="s">
        <v>275</v>
      </c>
      <c r="B63" s="89" t="s">
        <v>169</v>
      </c>
      <c r="C63" s="201" t="s">
        <v>172</v>
      </c>
      <c r="D63" s="201" t="s">
        <v>176</v>
      </c>
      <c r="E63" s="201" t="s">
        <v>501</v>
      </c>
      <c r="F63" s="214" t="s">
        <v>174</v>
      </c>
      <c r="G63" s="231">
        <v>209.37</v>
      </c>
      <c r="H63" s="267">
        <f t="shared" si="3"/>
        <v>39.78999999999999</v>
      </c>
      <c r="I63" s="267">
        <v>249.16</v>
      </c>
    </row>
    <row r="64" spans="1:9" ht="39">
      <c r="A64" s="206" t="s">
        <v>278</v>
      </c>
      <c r="B64" s="89" t="s">
        <v>169</v>
      </c>
      <c r="C64" s="201" t="s">
        <v>172</v>
      </c>
      <c r="D64" s="201" t="s">
        <v>176</v>
      </c>
      <c r="E64" s="201" t="s">
        <v>501</v>
      </c>
      <c r="F64" s="214" t="s">
        <v>269</v>
      </c>
      <c r="G64" s="231">
        <v>63.23</v>
      </c>
      <c r="H64" s="267">
        <f t="shared" si="3"/>
        <v>12.009999999999998</v>
      </c>
      <c r="I64" s="267">
        <v>75.24</v>
      </c>
    </row>
    <row r="65" spans="1:9" ht="26.25">
      <c r="A65" s="211" t="s">
        <v>368</v>
      </c>
      <c r="B65" s="89" t="s">
        <v>169</v>
      </c>
      <c r="C65" s="201" t="s">
        <v>172</v>
      </c>
      <c r="D65" s="201" t="s">
        <v>176</v>
      </c>
      <c r="E65" s="201" t="s">
        <v>501</v>
      </c>
      <c r="F65" s="214" t="s">
        <v>180</v>
      </c>
      <c r="G65" s="231"/>
      <c r="H65" s="267">
        <f t="shared" si="3"/>
        <v>0</v>
      </c>
      <c r="I65" s="267"/>
    </row>
    <row r="66" spans="1:9" ht="26.25">
      <c r="A66" s="258" t="s">
        <v>422</v>
      </c>
      <c r="B66" s="89" t="s">
        <v>169</v>
      </c>
      <c r="C66" s="201" t="s">
        <v>176</v>
      </c>
      <c r="D66" s="201"/>
      <c r="E66" s="201"/>
      <c r="F66" s="214"/>
      <c r="G66" s="231">
        <f>G67</f>
        <v>0</v>
      </c>
      <c r="H66" s="267">
        <f t="shared" si="3"/>
        <v>2</v>
      </c>
      <c r="I66" s="267">
        <f>I67</f>
        <v>2</v>
      </c>
    </row>
    <row r="67" spans="1:9" ht="26.25">
      <c r="A67" s="181" t="s">
        <v>357</v>
      </c>
      <c r="B67" s="89" t="s">
        <v>169</v>
      </c>
      <c r="C67" s="201" t="s">
        <v>176</v>
      </c>
      <c r="D67" s="201"/>
      <c r="E67" s="201"/>
      <c r="F67" s="214"/>
      <c r="G67" s="231">
        <f>G68</f>
        <v>0</v>
      </c>
      <c r="H67" s="267">
        <f t="shared" si="3"/>
        <v>2</v>
      </c>
      <c r="I67" s="267">
        <f>I68</f>
        <v>2</v>
      </c>
    </row>
    <row r="68" spans="1:9" ht="12.75">
      <c r="A68" s="157" t="s">
        <v>420</v>
      </c>
      <c r="B68" s="89" t="s">
        <v>169</v>
      </c>
      <c r="C68" s="201" t="s">
        <v>176</v>
      </c>
      <c r="D68" s="201" t="s">
        <v>419</v>
      </c>
      <c r="E68" s="89" t="s">
        <v>355</v>
      </c>
      <c r="F68" s="214"/>
      <c r="G68" s="231">
        <f>G69</f>
        <v>0</v>
      </c>
      <c r="H68" s="267">
        <f t="shared" si="3"/>
        <v>2</v>
      </c>
      <c r="I68" s="267">
        <f>I69</f>
        <v>2</v>
      </c>
    </row>
    <row r="69" spans="1:9" ht="26.25">
      <c r="A69" s="90" t="s">
        <v>421</v>
      </c>
      <c r="B69" s="86" t="s">
        <v>169</v>
      </c>
      <c r="C69" s="218" t="s">
        <v>176</v>
      </c>
      <c r="D69" s="218" t="s">
        <v>419</v>
      </c>
      <c r="E69" s="89" t="s">
        <v>377</v>
      </c>
      <c r="F69" s="218"/>
      <c r="G69" s="230">
        <f>G70</f>
        <v>0</v>
      </c>
      <c r="H69" s="267">
        <f t="shared" si="3"/>
        <v>2</v>
      </c>
      <c r="I69" s="266">
        <f>I70</f>
        <v>2</v>
      </c>
    </row>
    <row r="70" spans="1:9" ht="26.25">
      <c r="A70" s="157" t="s">
        <v>186</v>
      </c>
      <c r="B70" s="89" t="s">
        <v>169</v>
      </c>
      <c r="C70" s="70" t="s">
        <v>176</v>
      </c>
      <c r="D70" s="70" t="s">
        <v>419</v>
      </c>
      <c r="E70" s="89" t="s">
        <v>377</v>
      </c>
      <c r="F70" s="70" t="s">
        <v>180</v>
      </c>
      <c r="G70" s="231"/>
      <c r="H70" s="267">
        <f t="shared" si="3"/>
        <v>2</v>
      </c>
      <c r="I70" s="267">
        <v>2</v>
      </c>
    </row>
    <row r="71" spans="1:9" ht="12.75">
      <c r="A71" s="154" t="s">
        <v>58</v>
      </c>
      <c r="B71" s="89" t="s">
        <v>169</v>
      </c>
      <c r="C71" s="70" t="s">
        <v>178</v>
      </c>
      <c r="D71" s="70" t="s">
        <v>179</v>
      </c>
      <c r="E71" s="89"/>
      <c r="F71" s="70"/>
      <c r="G71" s="231">
        <f>G72</f>
        <v>270</v>
      </c>
      <c r="H71" s="267">
        <f t="shared" si="3"/>
        <v>340.48</v>
      </c>
      <c r="I71" s="267">
        <f>I72</f>
        <v>610.48</v>
      </c>
    </row>
    <row r="72" spans="1:9" ht="26.25">
      <c r="A72" s="157" t="s">
        <v>357</v>
      </c>
      <c r="B72" s="89" t="s">
        <v>169</v>
      </c>
      <c r="C72" s="70" t="s">
        <v>178</v>
      </c>
      <c r="D72" s="70" t="s">
        <v>179</v>
      </c>
      <c r="E72" s="89" t="s">
        <v>442</v>
      </c>
      <c r="F72" s="70"/>
      <c r="G72" s="231">
        <f>G73</f>
        <v>270</v>
      </c>
      <c r="H72" s="267">
        <f t="shared" si="3"/>
        <v>340.48</v>
      </c>
      <c r="I72" s="267">
        <f>I73</f>
        <v>610.48</v>
      </c>
    </row>
    <row r="73" spans="1:9" ht="12.75">
      <c r="A73" s="157" t="s">
        <v>376</v>
      </c>
      <c r="B73" s="89" t="s">
        <v>169</v>
      </c>
      <c r="C73" s="70" t="s">
        <v>178</v>
      </c>
      <c r="D73" s="70" t="s">
        <v>179</v>
      </c>
      <c r="E73" s="89" t="s">
        <v>442</v>
      </c>
      <c r="F73" s="70"/>
      <c r="G73" s="231">
        <f>G74+G75</f>
        <v>270</v>
      </c>
      <c r="H73" s="267">
        <f t="shared" si="3"/>
        <v>340.48</v>
      </c>
      <c r="I73" s="267">
        <f>I74+I75</f>
        <v>610.48</v>
      </c>
    </row>
    <row r="74" spans="1:9" ht="12.75">
      <c r="A74" s="157" t="s">
        <v>270</v>
      </c>
      <c r="B74" s="89" t="s">
        <v>169</v>
      </c>
      <c r="C74" s="70" t="s">
        <v>178</v>
      </c>
      <c r="D74" s="70" t="s">
        <v>179</v>
      </c>
      <c r="E74" s="89" t="s">
        <v>442</v>
      </c>
      <c r="F74" s="70" t="s">
        <v>185</v>
      </c>
      <c r="G74" s="231">
        <v>170</v>
      </c>
      <c r="H74" s="267">
        <f t="shared" si="3"/>
        <v>298.88</v>
      </c>
      <c r="I74" s="267">
        <v>468.88</v>
      </c>
    </row>
    <row r="75" spans="1:9" ht="39">
      <c r="A75" s="157" t="s">
        <v>285</v>
      </c>
      <c r="B75" s="89" t="s">
        <v>169</v>
      </c>
      <c r="C75" s="70" t="s">
        <v>178</v>
      </c>
      <c r="D75" s="70" t="s">
        <v>179</v>
      </c>
      <c r="E75" s="89" t="s">
        <v>442</v>
      </c>
      <c r="F75" s="70" t="s">
        <v>271</v>
      </c>
      <c r="G75" s="231">
        <v>100</v>
      </c>
      <c r="H75" s="267">
        <f t="shared" si="3"/>
        <v>41.599999999999994</v>
      </c>
      <c r="I75" s="267">
        <v>141.6</v>
      </c>
    </row>
    <row r="76" spans="1:9" ht="26.25">
      <c r="A76" s="181" t="s">
        <v>357</v>
      </c>
      <c r="B76" s="89" t="s">
        <v>169</v>
      </c>
      <c r="C76" s="89" t="s">
        <v>179</v>
      </c>
      <c r="D76" s="89" t="s">
        <v>176</v>
      </c>
      <c r="E76" s="89" t="s">
        <v>355</v>
      </c>
      <c r="F76" s="89"/>
      <c r="G76" s="231">
        <f>G77</f>
        <v>73.6</v>
      </c>
      <c r="H76" s="267">
        <f t="shared" si="3"/>
        <v>15</v>
      </c>
      <c r="I76" s="267">
        <f>I77</f>
        <v>88.6</v>
      </c>
    </row>
    <row r="77" spans="1:9" ht="12.75">
      <c r="A77" s="157" t="s">
        <v>376</v>
      </c>
      <c r="B77" s="89" t="s">
        <v>169</v>
      </c>
      <c r="C77" s="89" t="s">
        <v>179</v>
      </c>
      <c r="D77" s="89" t="s">
        <v>176</v>
      </c>
      <c r="E77" s="89" t="s">
        <v>377</v>
      </c>
      <c r="F77" s="89"/>
      <c r="G77" s="231">
        <f>G81</f>
        <v>73.6</v>
      </c>
      <c r="H77" s="267">
        <f t="shared" si="3"/>
        <v>15</v>
      </c>
      <c r="I77" s="267">
        <f>I78</f>
        <v>88.6</v>
      </c>
    </row>
    <row r="78" spans="1:9" ht="12.75">
      <c r="A78" s="157" t="s">
        <v>378</v>
      </c>
      <c r="B78" s="89" t="s">
        <v>169</v>
      </c>
      <c r="C78" s="89" t="s">
        <v>179</v>
      </c>
      <c r="D78" s="89" t="s">
        <v>176</v>
      </c>
      <c r="E78" s="89" t="s">
        <v>379</v>
      </c>
      <c r="F78" s="89"/>
      <c r="G78" s="231">
        <f>G79</f>
        <v>0</v>
      </c>
      <c r="H78" s="267">
        <f t="shared" si="3"/>
        <v>88.6</v>
      </c>
      <c r="I78" s="267">
        <f>I79</f>
        <v>88.6</v>
      </c>
    </row>
    <row r="79" spans="1:9" ht="12.75">
      <c r="A79" s="157" t="s">
        <v>380</v>
      </c>
      <c r="B79" s="89" t="s">
        <v>169</v>
      </c>
      <c r="C79" s="89" t="s">
        <v>179</v>
      </c>
      <c r="D79" s="89" t="s">
        <v>176</v>
      </c>
      <c r="E79" s="89" t="s">
        <v>381</v>
      </c>
      <c r="F79" s="89"/>
      <c r="G79" s="231">
        <f>G80</f>
        <v>0</v>
      </c>
      <c r="H79" s="267">
        <f t="shared" si="3"/>
        <v>88.6</v>
      </c>
      <c r="I79" s="267">
        <f>I80</f>
        <v>88.6</v>
      </c>
    </row>
    <row r="80" spans="1:9" ht="12.75">
      <c r="A80" s="157" t="s">
        <v>382</v>
      </c>
      <c r="B80" s="89" t="s">
        <v>169</v>
      </c>
      <c r="C80" s="89" t="s">
        <v>179</v>
      </c>
      <c r="D80" s="89" t="s">
        <v>176</v>
      </c>
      <c r="E80" s="89" t="s">
        <v>335</v>
      </c>
      <c r="F80" s="89"/>
      <c r="G80" s="231">
        <f>G82</f>
        <v>0</v>
      </c>
      <c r="H80" s="267">
        <f t="shared" si="3"/>
        <v>88.6</v>
      </c>
      <c r="I80" s="267">
        <f>I82+I81</f>
        <v>88.6</v>
      </c>
    </row>
    <row r="81" spans="1:9" ht="26.25">
      <c r="A81" s="157" t="s">
        <v>186</v>
      </c>
      <c r="B81" s="89" t="s">
        <v>169</v>
      </c>
      <c r="C81" s="89" t="s">
        <v>179</v>
      </c>
      <c r="D81" s="89" t="s">
        <v>176</v>
      </c>
      <c r="E81" s="89" t="s">
        <v>335</v>
      </c>
      <c r="F81" s="89" t="s">
        <v>180</v>
      </c>
      <c r="G81" s="231">
        <v>73.6</v>
      </c>
      <c r="H81" s="267"/>
      <c r="I81" s="267">
        <v>73.6</v>
      </c>
    </row>
    <row r="82" spans="1:9" ht="26.25">
      <c r="A82" s="157" t="s">
        <v>186</v>
      </c>
      <c r="B82" s="89" t="s">
        <v>169</v>
      </c>
      <c r="C82" s="89" t="s">
        <v>179</v>
      </c>
      <c r="D82" s="89" t="s">
        <v>176</v>
      </c>
      <c r="E82" s="89" t="s">
        <v>335</v>
      </c>
      <c r="F82" s="89" t="s">
        <v>418</v>
      </c>
      <c r="G82" s="231"/>
      <c r="H82" s="267">
        <f aca="true" t="shared" si="4" ref="H82:H90">I82-G82</f>
        <v>15</v>
      </c>
      <c r="I82" s="267">
        <v>15</v>
      </c>
    </row>
    <row r="83" spans="1:9" ht="12.75">
      <c r="A83" s="154" t="s">
        <v>383</v>
      </c>
      <c r="B83" s="89" t="s">
        <v>169</v>
      </c>
      <c r="C83" s="86" t="s">
        <v>187</v>
      </c>
      <c r="D83" s="89"/>
      <c r="E83" s="89"/>
      <c r="F83" s="89"/>
      <c r="G83" s="230">
        <f>G84</f>
        <v>255</v>
      </c>
      <c r="H83" s="267">
        <f t="shared" si="4"/>
        <v>355.8299999999999</v>
      </c>
      <c r="I83" s="266">
        <f>I84</f>
        <v>610.8299999999999</v>
      </c>
    </row>
    <row r="84" spans="1:9" ht="12.75">
      <c r="A84" s="154" t="s">
        <v>46</v>
      </c>
      <c r="B84" s="89" t="s">
        <v>169</v>
      </c>
      <c r="C84" s="86" t="s">
        <v>187</v>
      </c>
      <c r="D84" s="86" t="s">
        <v>187</v>
      </c>
      <c r="E84" s="89"/>
      <c r="F84" s="89"/>
      <c r="G84" s="231">
        <f>G85</f>
        <v>255</v>
      </c>
      <c r="H84" s="267">
        <f t="shared" si="4"/>
        <v>355.8299999999999</v>
      </c>
      <c r="I84" s="267">
        <f>I85</f>
        <v>610.8299999999999</v>
      </c>
    </row>
    <row r="85" spans="1:9" ht="26.25">
      <c r="A85" s="181" t="s">
        <v>363</v>
      </c>
      <c r="B85" s="89" t="s">
        <v>169</v>
      </c>
      <c r="C85" s="89" t="s">
        <v>187</v>
      </c>
      <c r="D85" s="89" t="s">
        <v>187</v>
      </c>
      <c r="E85" s="89" t="s">
        <v>355</v>
      </c>
      <c r="F85" s="89"/>
      <c r="G85" s="231">
        <f>G87</f>
        <v>255</v>
      </c>
      <c r="H85" s="267">
        <f t="shared" si="4"/>
        <v>355.8299999999999</v>
      </c>
      <c r="I85" s="267">
        <f>I87</f>
        <v>610.8299999999999</v>
      </c>
    </row>
    <row r="86" spans="1:9" ht="12.75">
      <c r="A86" s="157" t="s">
        <v>384</v>
      </c>
      <c r="B86" s="89" t="s">
        <v>169</v>
      </c>
      <c r="C86" s="89" t="s">
        <v>187</v>
      </c>
      <c r="D86" s="89" t="s">
        <v>187</v>
      </c>
      <c r="E86" s="89" t="s">
        <v>385</v>
      </c>
      <c r="F86" s="89"/>
      <c r="G86" s="231">
        <f>G87</f>
        <v>255</v>
      </c>
      <c r="H86" s="267">
        <f t="shared" si="4"/>
        <v>355.8299999999999</v>
      </c>
      <c r="I86" s="267">
        <f>I87</f>
        <v>610.8299999999999</v>
      </c>
    </row>
    <row r="87" spans="1:9" ht="12.75">
      <c r="A87" s="157" t="s">
        <v>386</v>
      </c>
      <c r="B87" s="89" t="s">
        <v>169</v>
      </c>
      <c r="C87" s="89" t="s">
        <v>187</v>
      </c>
      <c r="D87" s="89" t="s">
        <v>187</v>
      </c>
      <c r="E87" s="89" t="s">
        <v>387</v>
      </c>
      <c r="F87" s="89"/>
      <c r="G87" s="231">
        <f>G88+G92</f>
        <v>255</v>
      </c>
      <c r="H87" s="267">
        <f t="shared" si="4"/>
        <v>355.8299999999999</v>
      </c>
      <c r="I87" s="267">
        <f>I88+I92</f>
        <v>610.8299999999999</v>
      </c>
    </row>
    <row r="88" spans="1:9" ht="26.25">
      <c r="A88" s="157" t="s">
        <v>388</v>
      </c>
      <c r="B88" s="89" t="s">
        <v>169</v>
      </c>
      <c r="C88" s="89" t="s">
        <v>187</v>
      </c>
      <c r="D88" s="89" t="s">
        <v>187</v>
      </c>
      <c r="E88" s="89" t="s">
        <v>389</v>
      </c>
      <c r="F88" s="89"/>
      <c r="G88" s="231">
        <f>SUM(G89:G91)</f>
        <v>255</v>
      </c>
      <c r="H88" s="267">
        <f t="shared" si="4"/>
        <v>355.8299999999999</v>
      </c>
      <c r="I88" s="267">
        <f>SUM(I89:I91)</f>
        <v>610.8299999999999</v>
      </c>
    </row>
    <row r="89" spans="1:9" ht="12.75">
      <c r="A89" s="157" t="s">
        <v>426</v>
      </c>
      <c r="B89" s="89" t="s">
        <v>169</v>
      </c>
      <c r="C89" s="89" t="s">
        <v>187</v>
      </c>
      <c r="D89" s="89" t="s">
        <v>187</v>
      </c>
      <c r="E89" s="89" t="s">
        <v>390</v>
      </c>
      <c r="F89" s="89" t="s">
        <v>185</v>
      </c>
      <c r="G89" s="231">
        <v>196</v>
      </c>
      <c r="H89" s="267">
        <f t="shared" si="4"/>
        <v>273.15</v>
      </c>
      <c r="I89" s="267">
        <v>469.15</v>
      </c>
    </row>
    <row r="90" spans="1:9" ht="26.25">
      <c r="A90" s="182" t="s">
        <v>425</v>
      </c>
      <c r="B90" s="89" t="s">
        <v>169</v>
      </c>
      <c r="C90" s="89" t="s">
        <v>187</v>
      </c>
      <c r="D90" s="89" t="s">
        <v>187</v>
      </c>
      <c r="E90" s="89" t="s">
        <v>390</v>
      </c>
      <c r="F90" s="89" t="s">
        <v>271</v>
      </c>
      <c r="G90" s="231">
        <v>59</v>
      </c>
      <c r="H90" s="267">
        <f t="shared" si="4"/>
        <v>82.68</v>
      </c>
      <c r="I90" s="267">
        <v>141.68</v>
      </c>
    </row>
    <row r="91" spans="1:9" ht="26.25">
      <c r="A91" s="157" t="s">
        <v>186</v>
      </c>
      <c r="B91" s="89" t="s">
        <v>169</v>
      </c>
      <c r="C91" s="89" t="s">
        <v>187</v>
      </c>
      <c r="D91" s="89" t="s">
        <v>187</v>
      </c>
      <c r="E91" s="89" t="s">
        <v>390</v>
      </c>
      <c r="F91" s="89" t="s">
        <v>180</v>
      </c>
      <c r="G91" s="231"/>
      <c r="H91" s="267"/>
      <c r="I91" s="267"/>
    </row>
    <row r="92" spans="1:9" ht="52.5">
      <c r="A92" s="157" t="s">
        <v>405</v>
      </c>
      <c r="B92" s="70" t="s">
        <v>169</v>
      </c>
      <c r="C92" s="70" t="s">
        <v>187</v>
      </c>
      <c r="D92" s="70" t="s">
        <v>187</v>
      </c>
      <c r="E92" s="58" t="s">
        <v>406</v>
      </c>
      <c r="F92" s="89"/>
      <c r="G92" s="233">
        <f>G93</f>
        <v>0</v>
      </c>
      <c r="H92" s="275"/>
      <c r="I92" s="270">
        <f>I93</f>
        <v>0</v>
      </c>
    </row>
    <row r="93" spans="1:10" ht="26.25">
      <c r="A93" s="90" t="s">
        <v>186</v>
      </c>
      <c r="B93" s="70" t="s">
        <v>169</v>
      </c>
      <c r="C93" s="70" t="s">
        <v>187</v>
      </c>
      <c r="D93" s="70" t="s">
        <v>187</v>
      </c>
      <c r="E93" s="58" t="s">
        <v>406</v>
      </c>
      <c r="F93" s="70" t="s">
        <v>180</v>
      </c>
      <c r="G93" s="231"/>
      <c r="H93" s="275"/>
      <c r="I93" s="267"/>
      <c r="J93" s="227">
        <f>I93/99</f>
        <v>0</v>
      </c>
    </row>
    <row r="94" spans="1:9" ht="12.75">
      <c r="A94" s="213" t="s">
        <v>391</v>
      </c>
      <c r="B94" s="89" t="s">
        <v>169</v>
      </c>
      <c r="C94" s="202" t="s">
        <v>188</v>
      </c>
      <c r="D94" s="202"/>
      <c r="E94" s="202"/>
      <c r="F94" s="70"/>
      <c r="G94" s="230">
        <f aca="true" t="shared" si="5" ref="G94:G99">G95</f>
        <v>0</v>
      </c>
      <c r="H94" s="267">
        <f aca="true" t="shared" si="6" ref="H94:H105">I94-G94</f>
        <v>1667.16</v>
      </c>
      <c r="I94" s="270">
        <f>I95</f>
        <v>1667.16</v>
      </c>
    </row>
    <row r="95" spans="1:9" ht="12.75">
      <c r="A95" s="213" t="s">
        <v>189</v>
      </c>
      <c r="B95" s="89" t="s">
        <v>169</v>
      </c>
      <c r="C95" s="202" t="s">
        <v>188</v>
      </c>
      <c r="D95" s="202" t="s">
        <v>170</v>
      </c>
      <c r="E95" s="202"/>
      <c r="F95" s="70"/>
      <c r="G95" s="231">
        <f t="shared" si="5"/>
        <v>0</v>
      </c>
      <c r="H95" s="267">
        <f t="shared" si="6"/>
        <v>1667.16</v>
      </c>
      <c r="I95" s="275">
        <f>I96</f>
        <v>1667.16</v>
      </c>
    </row>
    <row r="96" spans="1:9" ht="26.25">
      <c r="A96" s="200" t="s">
        <v>363</v>
      </c>
      <c r="B96" s="89" t="s">
        <v>169</v>
      </c>
      <c r="C96" s="201" t="s">
        <v>188</v>
      </c>
      <c r="D96" s="201" t="s">
        <v>170</v>
      </c>
      <c r="E96" s="201" t="s">
        <v>355</v>
      </c>
      <c r="F96" s="70"/>
      <c r="G96" s="231">
        <f t="shared" si="5"/>
        <v>0</v>
      </c>
      <c r="H96" s="267">
        <f t="shared" si="6"/>
        <v>1667.16</v>
      </c>
      <c r="I96" s="275">
        <f>I97</f>
        <v>1667.16</v>
      </c>
    </row>
    <row r="97" spans="1:9" ht="12.75">
      <c r="A97" s="211" t="s">
        <v>384</v>
      </c>
      <c r="B97" s="89" t="s">
        <v>169</v>
      </c>
      <c r="C97" s="201" t="s">
        <v>188</v>
      </c>
      <c r="D97" s="201" t="s">
        <v>170</v>
      </c>
      <c r="E97" s="201" t="s">
        <v>385</v>
      </c>
      <c r="F97" s="89"/>
      <c r="G97" s="231">
        <f t="shared" si="5"/>
        <v>0</v>
      </c>
      <c r="H97" s="267">
        <f t="shared" si="6"/>
        <v>1667.16</v>
      </c>
      <c r="I97" s="275">
        <f>I98</f>
        <v>1667.16</v>
      </c>
    </row>
    <row r="98" spans="1:9" ht="12.75">
      <c r="A98" s="211" t="s">
        <v>397</v>
      </c>
      <c r="B98" s="89" t="s">
        <v>169</v>
      </c>
      <c r="C98" s="201" t="s">
        <v>188</v>
      </c>
      <c r="D98" s="201" t="s">
        <v>170</v>
      </c>
      <c r="E98" s="201" t="s">
        <v>387</v>
      </c>
      <c r="F98" s="89"/>
      <c r="G98" s="231">
        <f t="shared" si="5"/>
        <v>0</v>
      </c>
      <c r="H98" s="267">
        <f t="shared" si="6"/>
        <v>1667.16</v>
      </c>
      <c r="I98" s="275">
        <f>I99</f>
        <v>1667.16</v>
      </c>
    </row>
    <row r="99" spans="1:9" ht="26.25">
      <c r="A99" s="211" t="s">
        <v>393</v>
      </c>
      <c r="B99" s="89" t="s">
        <v>169</v>
      </c>
      <c r="C99" s="201" t="s">
        <v>188</v>
      </c>
      <c r="D99" s="201" t="s">
        <v>170</v>
      </c>
      <c r="E99" s="201" t="s">
        <v>389</v>
      </c>
      <c r="F99" s="218"/>
      <c r="G99" s="234">
        <f t="shared" si="5"/>
        <v>0</v>
      </c>
      <c r="H99" s="267">
        <f t="shared" si="6"/>
        <v>1667.16</v>
      </c>
      <c r="I99" s="302">
        <f>I100+I103</f>
        <v>1667.16</v>
      </c>
    </row>
    <row r="100" spans="1:9" ht="26.25">
      <c r="A100" s="205" t="s">
        <v>353</v>
      </c>
      <c r="B100" s="89" t="s">
        <v>169</v>
      </c>
      <c r="C100" s="201" t="s">
        <v>188</v>
      </c>
      <c r="D100" s="201" t="s">
        <v>170</v>
      </c>
      <c r="E100" s="201" t="s">
        <v>390</v>
      </c>
      <c r="F100" s="218"/>
      <c r="G100" s="235">
        <f>G102+G101</f>
        <v>0</v>
      </c>
      <c r="H100" s="267">
        <f t="shared" si="6"/>
        <v>533.96</v>
      </c>
      <c r="I100" s="272">
        <f>I102+I101</f>
        <v>533.96</v>
      </c>
    </row>
    <row r="101" spans="1:9" ht="26.25">
      <c r="A101" s="211" t="s">
        <v>186</v>
      </c>
      <c r="B101" s="89" t="s">
        <v>169</v>
      </c>
      <c r="C101" s="201" t="s">
        <v>188</v>
      </c>
      <c r="D101" s="201" t="s">
        <v>170</v>
      </c>
      <c r="E101" s="201" t="s">
        <v>390</v>
      </c>
      <c r="F101" s="218" t="s">
        <v>180</v>
      </c>
      <c r="G101" s="235"/>
      <c r="H101" s="267">
        <f t="shared" si="6"/>
        <v>0</v>
      </c>
      <c r="I101" s="272"/>
    </row>
    <row r="102" spans="1:9" ht="26.25">
      <c r="A102" s="211" t="s">
        <v>186</v>
      </c>
      <c r="B102" s="89" t="s">
        <v>169</v>
      </c>
      <c r="C102" s="201" t="s">
        <v>188</v>
      </c>
      <c r="D102" s="201" t="s">
        <v>170</v>
      </c>
      <c r="E102" s="201" t="s">
        <v>390</v>
      </c>
      <c r="F102" s="70" t="s">
        <v>418</v>
      </c>
      <c r="G102" s="235"/>
      <c r="H102" s="267">
        <f t="shared" si="6"/>
        <v>533.96</v>
      </c>
      <c r="I102" s="297">
        <v>533.96</v>
      </c>
    </row>
    <row r="103" spans="1:9" ht="26.25">
      <c r="A103" s="303" t="s">
        <v>471</v>
      </c>
      <c r="B103" s="89" t="s">
        <v>169</v>
      </c>
      <c r="C103" s="201" t="s">
        <v>188</v>
      </c>
      <c r="D103" s="201" t="s">
        <v>170</v>
      </c>
      <c r="E103" s="201" t="s">
        <v>470</v>
      </c>
      <c r="F103" s="70"/>
      <c r="G103" s="235"/>
      <c r="H103" s="267"/>
      <c r="I103" s="297">
        <f>I104</f>
        <v>1133.2</v>
      </c>
    </row>
    <row r="104" spans="1:9" ht="26.25">
      <c r="A104" s="211" t="s">
        <v>186</v>
      </c>
      <c r="B104" s="89" t="s">
        <v>169</v>
      </c>
      <c r="C104" s="201" t="s">
        <v>188</v>
      </c>
      <c r="D104" s="201" t="s">
        <v>170</v>
      </c>
      <c r="E104" s="201" t="s">
        <v>470</v>
      </c>
      <c r="F104" s="70" t="s">
        <v>180</v>
      </c>
      <c r="G104" s="235"/>
      <c r="H104" s="267"/>
      <c r="I104" s="297">
        <v>1133.2</v>
      </c>
    </row>
    <row r="105" spans="1:9" ht="12.75">
      <c r="A105" s="213" t="s">
        <v>190</v>
      </c>
      <c r="B105" s="89" t="s">
        <v>169</v>
      </c>
      <c r="C105" s="202" t="s">
        <v>184</v>
      </c>
      <c r="D105" s="202"/>
      <c r="E105" s="202"/>
      <c r="F105" s="70"/>
      <c r="G105" s="234">
        <f>G106</f>
        <v>703.12</v>
      </c>
      <c r="H105" s="267">
        <f t="shared" si="6"/>
        <v>1277.94</v>
      </c>
      <c r="I105" s="271">
        <f>I106</f>
        <v>1981.06</v>
      </c>
    </row>
    <row r="106" spans="1:9" ht="12.75">
      <c r="A106" s="213" t="s">
        <v>125</v>
      </c>
      <c r="B106" s="89" t="s">
        <v>169</v>
      </c>
      <c r="C106" s="202" t="s">
        <v>184</v>
      </c>
      <c r="D106" s="202" t="s">
        <v>179</v>
      </c>
      <c r="E106" s="202"/>
      <c r="F106" s="70"/>
      <c r="G106" s="235">
        <f>G107</f>
        <v>703.12</v>
      </c>
      <c r="H106" s="276">
        <f>H107</f>
        <v>1042.29</v>
      </c>
      <c r="I106" s="272">
        <f>I107</f>
        <v>1981.06</v>
      </c>
    </row>
    <row r="107" spans="1:9" ht="39">
      <c r="A107" s="205" t="s">
        <v>322</v>
      </c>
      <c r="B107" s="89" t="s">
        <v>169</v>
      </c>
      <c r="C107" s="201" t="s">
        <v>184</v>
      </c>
      <c r="D107" s="201" t="s">
        <v>179</v>
      </c>
      <c r="E107" s="70" t="s">
        <v>336</v>
      </c>
      <c r="F107" s="70"/>
      <c r="G107" s="235">
        <f>G108+G109</f>
        <v>703.12</v>
      </c>
      <c r="H107" s="276">
        <f>H108</f>
        <v>1042.29</v>
      </c>
      <c r="I107" s="272">
        <f>I108+I109</f>
        <v>1981.06</v>
      </c>
    </row>
    <row r="108" spans="1:9" ht="12.75">
      <c r="A108" s="157" t="s">
        <v>426</v>
      </c>
      <c r="B108" s="89" t="s">
        <v>169</v>
      </c>
      <c r="C108" s="201" t="s">
        <v>184</v>
      </c>
      <c r="D108" s="201" t="s">
        <v>179</v>
      </c>
      <c r="E108" s="70" t="s">
        <v>336</v>
      </c>
      <c r="F108" s="92" t="s">
        <v>185</v>
      </c>
      <c r="G108" s="235">
        <v>479.27</v>
      </c>
      <c r="H108" s="267">
        <f>I108-G108</f>
        <v>1042.29</v>
      </c>
      <c r="I108" s="297">
        <v>1521.56</v>
      </c>
    </row>
    <row r="109" spans="1:9" ht="26.25">
      <c r="A109" s="91" t="s">
        <v>425</v>
      </c>
      <c r="B109" s="89" t="s">
        <v>169</v>
      </c>
      <c r="C109" s="70" t="s">
        <v>184</v>
      </c>
      <c r="D109" s="70" t="s">
        <v>179</v>
      </c>
      <c r="E109" s="70" t="s">
        <v>336</v>
      </c>
      <c r="F109" s="92" t="s">
        <v>271</v>
      </c>
      <c r="G109" s="235">
        <v>223.85</v>
      </c>
      <c r="H109" s="263">
        <f>I109-G109</f>
        <v>235.65</v>
      </c>
      <c r="I109" s="298">
        <v>459.5</v>
      </c>
    </row>
    <row r="110" spans="1:9" ht="12.75">
      <c r="A110" s="72" t="s">
        <v>191</v>
      </c>
      <c r="B110" s="89" t="s">
        <v>169</v>
      </c>
      <c r="C110" s="218" t="s">
        <v>192</v>
      </c>
      <c r="D110" s="218" t="s">
        <v>192</v>
      </c>
      <c r="E110" s="218" t="s">
        <v>395</v>
      </c>
      <c r="F110" s="218" t="s">
        <v>173</v>
      </c>
      <c r="G110" s="235">
        <v>104.97</v>
      </c>
      <c r="H110" s="267">
        <f>I110-G110</f>
        <v>-104.97</v>
      </c>
      <c r="I110" s="272"/>
    </row>
    <row r="111" spans="1:9" ht="12.75">
      <c r="A111" s="374" t="s">
        <v>37</v>
      </c>
      <c r="B111" s="374"/>
      <c r="C111" s="374"/>
      <c r="D111" s="374"/>
      <c r="E111" s="374"/>
      <c r="F111" s="219"/>
      <c r="G111" s="236">
        <f>G8+G57+G66+G71+G76+G83+G94+G105+G110</f>
        <v>4558.6900000000005</v>
      </c>
      <c r="H111" s="276">
        <f>I111-G111</f>
        <v>7263.3099999999995</v>
      </c>
      <c r="I111" s="304">
        <f>I8+I57+I66+I71+I76+I83+I94+I105</f>
        <v>11822</v>
      </c>
    </row>
    <row r="112" ht="12.75">
      <c r="I112" s="301"/>
    </row>
  </sheetData>
  <sheetProtection/>
  <mergeCells count="4">
    <mergeCell ref="J1:K1"/>
    <mergeCell ref="A3:H3"/>
    <mergeCell ref="A111:E111"/>
    <mergeCell ref="E1:I1"/>
  </mergeCells>
  <printOptions/>
  <pageMargins left="1.141732283464567" right="0.1968503937007874" top="0.5905511811023623" bottom="0.2755905511811024" header="0.31496062992125984" footer="0.31496062992125984"/>
  <pageSetup fitToHeight="0" fitToWidth="1" horizontalDpi="600" verticalDpi="600" orientation="portrait" paperSize="9" scale="65" r:id="rId1"/>
  <rowBreaks count="1" manualBreakCount="1">
    <brk id="33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115"/>
  <sheetViews>
    <sheetView view="pageBreakPreview" zoomScaleSheetLayoutView="100" zoomScalePageLayoutView="0" workbookViewId="0" topLeftCell="A78">
      <selection activeCell="J107" sqref="J107"/>
    </sheetView>
  </sheetViews>
  <sheetFormatPr defaultColWidth="36.00390625" defaultRowHeight="12.75"/>
  <cols>
    <col min="1" max="1" width="57.625" style="25" customWidth="1"/>
    <col min="2" max="2" width="7.375" style="25" customWidth="1"/>
    <col min="3" max="3" width="7.50390625" style="27" customWidth="1"/>
    <col min="4" max="4" width="6.625" style="27" customWidth="1"/>
    <col min="5" max="5" width="16.375" style="27" customWidth="1"/>
    <col min="6" max="6" width="13.875" style="27" customWidth="1"/>
    <col min="7" max="7" width="16.125" style="94" hidden="1" customWidth="1"/>
    <col min="8" max="8" width="10.50390625" style="94" customWidth="1"/>
    <col min="9" max="9" width="15.125" style="94" customWidth="1"/>
    <col min="10" max="10" width="17.125" style="95" customWidth="1"/>
    <col min="11" max="11" width="9.125" style="28" hidden="1" customWidth="1"/>
    <col min="12" max="12" width="8.50390625" style="28" customWidth="1"/>
    <col min="13" max="13" width="9.125" style="28" hidden="1" customWidth="1"/>
    <col min="14" max="14" width="8.625" style="28" hidden="1" customWidth="1"/>
    <col min="15" max="15" width="9.125" style="28" hidden="1" customWidth="1"/>
    <col min="16" max="254" width="9.125" style="28" customWidth="1"/>
    <col min="255" max="255" width="3.50390625" style="28" customWidth="1"/>
    <col min="256" max="16384" width="36.00390625" style="28" customWidth="1"/>
  </cols>
  <sheetData>
    <row r="1" spans="1:15" ht="89.25" customHeight="1">
      <c r="A1" s="2"/>
      <c r="B1" s="2"/>
      <c r="C1" s="2"/>
      <c r="D1" s="2"/>
      <c r="F1" s="351" t="s">
        <v>496</v>
      </c>
      <c r="G1" s="375"/>
      <c r="H1" s="375"/>
      <c r="I1" s="375"/>
      <c r="J1" s="375"/>
      <c r="K1" s="212"/>
      <c r="L1" s="212"/>
      <c r="M1" s="212"/>
      <c r="N1" s="212"/>
      <c r="O1" s="212"/>
    </row>
    <row r="2" spans="1:10" s="29" customFormat="1" ht="43.5" customHeight="1">
      <c r="A2" s="336" t="s">
        <v>457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s="50" customFormat="1" ht="21.75" customHeight="1">
      <c r="A3" s="80"/>
      <c r="B3" s="80"/>
      <c r="C3" s="80"/>
      <c r="D3" s="80"/>
      <c r="E3" s="81"/>
      <c r="F3" s="82"/>
      <c r="G3" s="82"/>
      <c r="H3" s="82"/>
      <c r="I3" s="82"/>
      <c r="J3" s="119" t="s">
        <v>292</v>
      </c>
    </row>
    <row r="4" spans="1:10" s="49" customFormat="1" ht="26.25">
      <c r="A4" s="162" t="s">
        <v>70</v>
      </c>
      <c r="B4" s="162"/>
      <c r="C4" s="161" t="s">
        <v>164</v>
      </c>
      <c r="D4" s="161" t="s">
        <v>165</v>
      </c>
      <c r="E4" s="161" t="s">
        <v>166</v>
      </c>
      <c r="F4" s="161" t="s">
        <v>167</v>
      </c>
      <c r="G4" s="84" t="s">
        <v>468</v>
      </c>
      <c r="H4" s="174" t="s">
        <v>314</v>
      </c>
      <c r="I4" s="174" t="s">
        <v>443</v>
      </c>
      <c r="J4" s="174" t="s">
        <v>458</v>
      </c>
    </row>
    <row r="5" spans="1:10" s="29" customFormat="1" ht="12.75">
      <c r="A5" s="158">
        <v>1</v>
      </c>
      <c r="B5" s="158"/>
      <c r="C5" s="161" t="s">
        <v>71</v>
      </c>
      <c r="D5" s="161" t="s">
        <v>72</v>
      </c>
      <c r="E5" s="161" t="s">
        <v>73</v>
      </c>
      <c r="F5" s="161" t="s">
        <v>74</v>
      </c>
      <c r="G5" s="84"/>
      <c r="H5" s="174"/>
      <c r="I5" s="161" t="s">
        <v>301</v>
      </c>
      <c r="J5" s="175">
        <v>8</v>
      </c>
    </row>
    <row r="6" spans="1:10" s="29" customFormat="1" ht="12.75">
      <c r="A6" s="237" t="s">
        <v>339</v>
      </c>
      <c r="B6" s="177" t="s">
        <v>169</v>
      </c>
      <c r="C6" s="177"/>
      <c r="D6" s="161"/>
      <c r="E6" s="161"/>
      <c r="F6" s="161"/>
      <c r="G6" s="161" t="s">
        <v>417</v>
      </c>
      <c r="H6" s="174"/>
      <c r="I6" s="161"/>
      <c r="J6" s="175"/>
    </row>
    <row r="7" spans="1:10" s="29" customFormat="1" ht="34.5" customHeight="1">
      <c r="A7" s="176" t="s">
        <v>168</v>
      </c>
      <c r="B7" s="89" t="s">
        <v>169</v>
      </c>
      <c r="C7" s="177" t="s">
        <v>170</v>
      </c>
      <c r="D7" s="177"/>
      <c r="E7" s="177"/>
      <c r="F7" s="161"/>
      <c r="G7" s="175">
        <f>G8+G17+G24+G43+G36</f>
        <v>2941</v>
      </c>
      <c r="H7" s="278">
        <f>I7-G7</f>
        <v>-178.0999999999999</v>
      </c>
      <c r="I7" s="277">
        <f>I8+I17+I24+I43+I36</f>
        <v>2762.9</v>
      </c>
      <c r="J7" s="277">
        <f>J8+J17+J24+J43+J36</f>
        <v>2762.9</v>
      </c>
    </row>
    <row r="8" spans="1:10" s="29" customFormat="1" ht="50.25" customHeight="1">
      <c r="A8" s="180" t="s">
        <v>171</v>
      </c>
      <c r="B8" s="89" t="s">
        <v>169</v>
      </c>
      <c r="C8" s="239" t="s">
        <v>170</v>
      </c>
      <c r="D8" s="239" t="s">
        <v>172</v>
      </c>
      <c r="E8" s="239"/>
      <c r="F8" s="240"/>
      <c r="G8" s="149">
        <f aca="true" t="shared" si="0" ref="G8:J12">G9</f>
        <v>431</v>
      </c>
      <c r="H8" s="278">
        <f>I8-G8</f>
        <v>0</v>
      </c>
      <c r="I8" s="278">
        <f t="shared" si="0"/>
        <v>431</v>
      </c>
      <c r="J8" s="278">
        <f t="shared" si="0"/>
        <v>431</v>
      </c>
    </row>
    <row r="9" spans="1:10" s="29" customFormat="1" ht="17.25" customHeight="1">
      <c r="A9" s="87" t="s">
        <v>337</v>
      </c>
      <c r="B9" s="89" t="s">
        <v>169</v>
      </c>
      <c r="C9" s="70" t="s">
        <v>170</v>
      </c>
      <c r="D9" s="70" t="s">
        <v>172</v>
      </c>
      <c r="E9" s="70" t="s">
        <v>340</v>
      </c>
      <c r="F9" s="68"/>
      <c r="G9" s="83">
        <f t="shared" si="0"/>
        <v>431</v>
      </c>
      <c r="H9" s="278">
        <f aca="true" t="shared" si="1" ref="H9:H75">I9-G9</f>
        <v>0</v>
      </c>
      <c r="I9" s="279">
        <f t="shared" si="0"/>
        <v>431</v>
      </c>
      <c r="J9" s="279">
        <f t="shared" si="0"/>
        <v>431</v>
      </c>
    </row>
    <row r="10" spans="1:10" s="29" customFormat="1" ht="12.75">
      <c r="A10" s="87" t="s">
        <v>354</v>
      </c>
      <c r="B10" s="89" t="s">
        <v>169</v>
      </c>
      <c r="C10" s="70" t="s">
        <v>170</v>
      </c>
      <c r="D10" s="70" t="s">
        <v>172</v>
      </c>
      <c r="E10" s="70" t="s">
        <v>341</v>
      </c>
      <c r="F10" s="70"/>
      <c r="G10" s="83">
        <f t="shared" si="0"/>
        <v>431</v>
      </c>
      <c r="H10" s="278">
        <f t="shared" si="1"/>
        <v>0</v>
      </c>
      <c r="I10" s="279">
        <f t="shared" si="0"/>
        <v>431</v>
      </c>
      <c r="J10" s="279">
        <f t="shared" si="0"/>
        <v>431</v>
      </c>
    </row>
    <row r="11" spans="1:13" s="29" customFormat="1" ht="12.75">
      <c r="A11" s="87" t="s">
        <v>338</v>
      </c>
      <c r="B11" s="89" t="s">
        <v>169</v>
      </c>
      <c r="C11" s="70" t="s">
        <v>170</v>
      </c>
      <c r="D11" s="70" t="s">
        <v>172</v>
      </c>
      <c r="E11" s="70" t="s">
        <v>341</v>
      </c>
      <c r="F11" s="70"/>
      <c r="G11" s="83">
        <f t="shared" si="0"/>
        <v>431</v>
      </c>
      <c r="H11" s="278"/>
      <c r="I11" s="279">
        <f t="shared" si="0"/>
        <v>431</v>
      </c>
      <c r="J11" s="279">
        <f t="shared" si="0"/>
        <v>431</v>
      </c>
      <c r="M11" s="28"/>
    </row>
    <row r="12" spans="1:13" s="29" customFormat="1" ht="26.25">
      <c r="A12" s="87" t="s">
        <v>342</v>
      </c>
      <c r="B12" s="89" t="s">
        <v>169</v>
      </c>
      <c r="C12" s="70" t="s">
        <v>170</v>
      </c>
      <c r="D12" s="70" t="s">
        <v>172</v>
      </c>
      <c r="E12" s="70" t="s">
        <v>343</v>
      </c>
      <c r="F12" s="70"/>
      <c r="G12" s="83">
        <f t="shared" si="0"/>
        <v>431</v>
      </c>
      <c r="H12" s="278">
        <f t="shared" si="1"/>
        <v>0</v>
      </c>
      <c r="I12" s="279">
        <f t="shared" si="0"/>
        <v>431</v>
      </c>
      <c r="J12" s="279">
        <f t="shared" si="0"/>
        <v>431</v>
      </c>
      <c r="M12" s="28"/>
    </row>
    <row r="13" spans="1:11" s="51" customFormat="1" ht="26.25">
      <c r="A13" s="87" t="s">
        <v>344</v>
      </c>
      <c r="B13" s="89" t="s">
        <v>169</v>
      </c>
      <c r="C13" s="70" t="s">
        <v>170</v>
      </c>
      <c r="D13" s="70" t="s">
        <v>172</v>
      </c>
      <c r="E13" s="70" t="s">
        <v>329</v>
      </c>
      <c r="F13" s="70"/>
      <c r="G13" s="83">
        <f>SUM(G14:G16)</f>
        <v>431</v>
      </c>
      <c r="H13" s="278">
        <f t="shared" si="1"/>
        <v>0</v>
      </c>
      <c r="I13" s="279">
        <f>SUM(I14:I16)</f>
        <v>431</v>
      </c>
      <c r="J13" s="279">
        <f>SUM(J14:J16)</f>
        <v>431</v>
      </c>
      <c r="K13" s="29"/>
    </row>
    <row r="14" spans="1:11" s="51" customFormat="1" ht="42.75" customHeight="1">
      <c r="A14" s="87" t="s">
        <v>275</v>
      </c>
      <c r="B14" s="89" t="s">
        <v>169</v>
      </c>
      <c r="C14" s="70" t="s">
        <v>170</v>
      </c>
      <c r="D14" s="70" t="s">
        <v>172</v>
      </c>
      <c r="E14" s="70" t="s">
        <v>329</v>
      </c>
      <c r="F14" s="70" t="s">
        <v>174</v>
      </c>
      <c r="G14" s="83">
        <v>331</v>
      </c>
      <c r="H14" s="278">
        <f t="shared" si="1"/>
        <v>0</v>
      </c>
      <c r="I14" s="279">
        <v>331</v>
      </c>
      <c r="J14" s="279">
        <v>331</v>
      </c>
      <c r="K14" s="29"/>
    </row>
    <row r="15" spans="1:11" s="51" customFormat="1" ht="42.75" customHeight="1" hidden="1">
      <c r="A15" s="87" t="s">
        <v>279</v>
      </c>
      <c r="B15" s="89" t="s">
        <v>169</v>
      </c>
      <c r="C15" s="70" t="s">
        <v>170</v>
      </c>
      <c r="D15" s="70" t="s">
        <v>172</v>
      </c>
      <c r="E15" s="70" t="s">
        <v>329</v>
      </c>
      <c r="F15" s="70" t="s">
        <v>177</v>
      </c>
      <c r="G15" s="83"/>
      <c r="H15" s="278"/>
      <c r="I15" s="279"/>
      <c r="J15" s="279"/>
      <c r="K15" s="29"/>
    </row>
    <row r="16" spans="1:11" s="51" customFormat="1" ht="30" customHeight="1">
      <c r="A16" s="87" t="s">
        <v>276</v>
      </c>
      <c r="B16" s="89" t="s">
        <v>169</v>
      </c>
      <c r="C16" s="70" t="s">
        <v>170</v>
      </c>
      <c r="D16" s="70" t="s">
        <v>172</v>
      </c>
      <c r="E16" s="70" t="s">
        <v>329</v>
      </c>
      <c r="F16" s="70" t="s">
        <v>269</v>
      </c>
      <c r="G16" s="83">
        <v>100</v>
      </c>
      <c r="H16" s="278">
        <f t="shared" si="1"/>
        <v>0</v>
      </c>
      <c r="I16" s="279">
        <v>100</v>
      </c>
      <c r="J16" s="279">
        <v>100</v>
      </c>
      <c r="K16" s="29"/>
    </row>
    <row r="17" spans="1:11" s="51" customFormat="1" ht="40.5" customHeight="1">
      <c r="A17" s="85" t="s">
        <v>66</v>
      </c>
      <c r="B17" s="89" t="s">
        <v>169</v>
      </c>
      <c r="C17" s="218" t="s">
        <v>175</v>
      </c>
      <c r="D17" s="218" t="s">
        <v>176</v>
      </c>
      <c r="E17" s="218"/>
      <c r="F17" s="241"/>
      <c r="G17" s="149">
        <f>G18</f>
        <v>431</v>
      </c>
      <c r="H17" s="278">
        <f t="shared" si="1"/>
        <v>0</v>
      </c>
      <c r="I17" s="278">
        <f aca="true" t="shared" si="2" ref="I17:J19">I18</f>
        <v>431</v>
      </c>
      <c r="J17" s="278">
        <f t="shared" si="2"/>
        <v>431</v>
      </c>
      <c r="K17" s="29"/>
    </row>
    <row r="18" spans="1:11" s="51" customFormat="1" ht="40.5" customHeight="1">
      <c r="A18" s="87" t="s">
        <v>337</v>
      </c>
      <c r="B18" s="89" t="s">
        <v>169</v>
      </c>
      <c r="C18" s="242" t="s">
        <v>170</v>
      </c>
      <c r="D18" s="242" t="s">
        <v>176</v>
      </c>
      <c r="E18" s="70" t="s">
        <v>340</v>
      </c>
      <c r="F18" s="241"/>
      <c r="G18" s="83">
        <f>G19</f>
        <v>431</v>
      </c>
      <c r="H18" s="278"/>
      <c r="I18" s="279">
        <f t="shared" si="2"/>
        <v>431</v>
      </c>
      <c r="J18" s="279">
        <f t="shared" si="2"/>
        <v>431</v>
      </c>
      <c r="K18" s="29"/>
    </row>
    <row r="19" spans="1:10" s="51" customFormat="1" ht="54" customHeight="1">
      <c r="A19" s="87" t="s">
        <v>347</v>
      </c>
      <c r="B19" s="89" t="s">
        <v>169</v>
      </c>
      <c r="C19" s="242" t="s">
        <v>170</v>
      </c>
      <c r="D19" s="242" t="s">
        <v>176</v>
      </c>
      <c r="E19" s="70" t="s">
        <v>345</v>
      </c>
      <c r="F19" s="241"/>
      <c r="G19" s="83">
        <f>G20</f>
        <v>431</v>
      </c>
      <c r="H19" s="278">
        <f t="shared" si="1"/>
        <v>0</v>
      </c>
      <c r="I19" s="279">
        <f t="shared" si="2"/>
        <v>431</v>
      </c>
      <c r="J19" s="279">
        <f t="shared" si="2"/>
        <v>431</v>
      </c>
    </row>
    <row r="20" spans="1:10" ht="35.25" customHeight="1">
      <c r="A20" s="87" t="s">
        <v>348</v>
      </c>
      <c r="B20" s="89" t="s">
        <v>169</v>
      </c>
      <c r="C20" s="242" t="s">
        <v>170</v>
      </c>
      <c r="D20" s="242" t="s">
        <v>176</v>
      </c>
      <c r="E20" s="70" t="s">
        <v>346</v>
      </c>
      <c r="F20" s="241"/>
      <c r="G20" s="83">
        <f>SUM(G22:G23)</f>
        <v>431</v>
      </c>
      <c r="H20" s="278">
        <f t="shared" si="1"/>
        <v>0</v>
      </c>
      <c r="I20" s="279">
        <f>SUM(I22:I23)</f>
        <v>431</v>
      </c>
      <c r="J20" s="279">
        <f>SUM(J22:J23)</f>
        <v>431</v>
      </c>
    </row>
    <row r="21" spans="1:10" ht="26.25" hidden="1">
      <c r="A21" s="87" t="s">
        <v>344</v>
      </c>
      <c r="B21" s="87"/>
      <c r="C21" s="242" t="s">
        <v>170</v>
      </c>
      <c r="D21" s="242" t="s">
        <v>176</v>
      </c>
      <c r="E21" s="70" t="s">
        <v>330</v>
      </c>
      <c r="F21" s="241" t="s">
        <v>174</v>
      </c>
      <c r="G21" s="83">
        <v>521.6</v>
      </c>
      <c r="H21" s="278">
        <f t="shared" si="1"/>
        <v>0</v>
      </c>
      <c r="I21" s="279">
        <v>521.6</v>
      </c>
      <c r="J21" s="279">
        <v>521.6</v>
      </c>
    </row>
    <row r="22" spans="1:10" ht="12.75">
      <c r="A22" s="87" t="s">
        <v>275</v>
      </c>
      <c r="B22" s="89" t="s">
        <v>169</v>
      </c>
      <c r="C22" s="242" t="s">
        <v>170</v>
      </c>
      <c r="D22" s="242" t="s">
        <v>176</v>
      </c>
      <c r="E22" s="70" t="s">
        <v>330</v>
      </c>
      <c r="F22" s="92" t="s">
        <v>174</v>
      </c>
      <c r="G22" s="83">
        <v>331</v>
      </c>
      <c r="H22" s="278">
        <f t="shared" si="1"/>
        <v>0</v>
      </c>
      <c r="I22" s="279">
        <v>331</v>
      </c>
      <c r="J22" s="279">
        <v>331</v>
      </c>
    </row>
    <row r="23" spans="1:10" ht="12.75">
      <c r="A23" s="87" t="s">
        <v>291</v>
      </c>
      <c r="B23" s="89" t="s">
        <v>169</v>
      </c>
      <c r="C23" s="242" t="s">
        <v>170</v>
      </c>
      <c r="D23" s="242" t="s">
        <v>176</v>
      </c>
      <c r="E23" s="70" t="s">
        <v>330</v>
      </c>
      <c r="F23" s="92" t="s">
        <v>269</v>
      </c>
      <c r="G23" s="83">
        <v>100</v>
      </c>
      <c r="H23" s="278">
        <f t="shared" si="1"/>
        <v>0</v>
      </c>
      <c r="I23" s="279">
        <v>100</v>
      </c>
      <c r="J23" s="279">
        <v>100</v>
      </c>
    </row>
    <row r="24" spans="1:10" ht="48" customHeight="1">
      <c r="A24" s="199" t="s">
        <v>65</v>
      </c>
      <c r="B24" s="89" t="s">
        <v>169</v>
      </c>
      <c r="C24" s="202" t="s">
        <v>170</v>
      </c>
      <c r="D24" s="202" t="s">
        <v>178</v>
      </c>
      <c r="E24" s="202"/>
      <c r="F24" s="218"/>
      <c r="G24" s="149">
        <f>G26</f>
        <v>1251.1</v>
      </c>
      <c r="H24" s="278">
        <f t="shared" si="1"/>
        <v>-217.0999999999999</v>
      </c>
      <c r="I24" s="278">
        <f>I26</f>
        <v>1034</v>
      </c>
      <c r="J24" s="278">
        <f>J26</f>
        <v>1034</v>
      </c>
    </row>
    <row r="25" spans="1:10" ht="48" customHeight="1">
      <c r="A25" s="200" t="s">
        <v>363</v>
      </c>
      <c r="B25" s="89" t="s">
        <v>169</v>
      </c>
      <c r="C25" s="70" t="s">
        <v>170</v>
      </c>
      <c r="D25" s="201" t="s">
        <v>178</v>
      </c>
      <c r="E25" s="70" t="s">
        <v>355</v>
      </c>
      <c r="F25" s="218"/>
      <c r="G25" s="149">
        <f aca="true" t="shared" si="3" ref="G25:J27">G26</f>
        <v>1251.1</v>
      </c>
      <c r="H25" s="278"/>
      <c r="I25" s="278">
        <f t="shared" si="3"/>
        <v>1034</v>
      </c>
      <c r="J25" s="278">
        <f t="shared" si="3"/>
        <v>1034</v>
      </c>
    </row>
    <row r="26" spans="1:10" ht="26.25">
      <c r="A26" s="204" t="s">
        <v>358</v>
      </c>
      <c r="B26" s="89" t="s">
        <v>169</v>
      </c>
      <c r="C26" s="201" t="s">
        <v>170</v>
      </c>
      <c r="D26" s="201" t="s">
        <v>178</v>
      </c>
      <c r="E26" s="201" t="s">
        <v>356</v>
      </c>
      <c r="F26" s="70"/>
      <c r="G26" s="83">
        <f t="shared" si="3"/>
        <v>1251.1</v>
      </c>
      <c r="H26" s="278">
        <f t="shared" si="1"/>
        <v>-217.0999999999999</v>
      </c>
      <c r="I26" s="279">
        <f t="shared" si="3"/>
        <v>1034</v>
      </c>
      <c r="J26" s="279">
        <f t="shared" si="3"/>
        <v>1034</v>
      </c>
    </row>
    <row r="27" spans="1:10" ht="52.5">
      <c r="A27" s="205" t="s">
        <v>359</v>
      </c>
      <c r="B27" s="89" t="s">
        <v>169</v>
      </c>
      <c r="C27" s="201" t="s">
        <v>170</v>
      </c>
      <c r="D27" s="201" t="s">
        <v>178</v>
      </c>
      <c r="E27" s="201" t="s">
        <v>350</v>
      </c>
      <c r="F27" s="70"/>
      <c r="G27" s="83">
        <f t="shared" si="3"/>
        <v>1251.1</v>
      </c>
      <c r="H27" s="278"/>
      <c r="I27" s="279">
        <f t="shared" si="3"/>
        <v>1034</v>
      </c>
      <c r="J27" s="279">
        <f t="shared" si="3"/>
        <v>1034</v>
      </c>
    </row>
    <row r="28" spans="1:10" ht="26.25">
      <c r="A28" s="87" t="s">
        <v>344</v>
      </c>
      <c r="B28" s="89" t="s">
        <v>169</v>
      </c>
      <c r="C28" s="70" t="s">
        <v>170</v>
      </c>
      <c r="D28" s="70" t="s">
        <v>178</v>
      </c>
      <c r="E28" s="70" t="s">
        <v>349</v>
      </c>
      <c r="F28" s="70"/>
      <c r="G28" s="83">
        <f>SUM(G29:G35)</f>
        <v>1251.1</v>
      </c>
      <c r="H28" s="278"/>
      <c r="I28" s="279">
        <f>SUM(I29:I35)</f>
        <v>1034</v>
      </c>
      <c r="J28" s="279">
        <f>SUM(J29:J35)</f>
        <v>1034</v>
      </c>
    </row>
    <row r="29" spans="1:10" ht="12.75">
      <c r="A29" s="87" t="s">
        <v>275</v>
      </c>
      <c r="B29" s="89" t="s">
        <v>169</v>
      </c>
      <c r="C29" s="201" t="s">
        <v>170</v>
      </c>
      <c r="D29" s="201" t="s">
        <v>178</v>
      </c>
      <c r="E29" s="70" t="s">
        <v>349</v>
      </c>
      <c r="F29" s="92" t="s">
        <v>174</v>
      </c>
      <c r="G29" s="83">
        <v>887</v>
      </c>
      <c r="H29" s="278">
        <f t="shared" si="1"/>
        <v>-100</v>
      </c>
      <c r="I29" s="279">
        <v>787</v>
      </c>
      <c r="J29" s="279">
        <v>787</v>
      </c>
    </row>
    <row r="30" spans="1:11" s="51" customFormat="1" ht="42.75" customHeight="1">
      <c r="A30" s="87" t="s">
        <v>279</v>
      </c>
      <c r="B30" s="89" t="s">
        <v>169</v>
      </c>
      <c r="C30" s="70" t="s">
        <v>170</v>
      </c>
      <c r="D30" s="70" t="s">
        <v>172</v>
      </c>
      <c r="E30" s="70" t="s">
        <v>329</v>
      </c>
      <c r="F30" s="70" t="s">
        <v>177</v>
      </c>
      <c r="G30" s="83">
        <v>10</v>
      </c>
      <c r="H30" s="278"/>
      <c r="I30" s="279">
        <v>10</v>
      </c>
      <c r="J30" s="279">
        <v>10</v>
      </c>
      <c r="K30" s="29"/>
    </row>
    <row r="31" spans="1:10" ht="12.75">
      <c r="A31" s="87" t="s">
        <v>291</v>
      </c>
      <c r="B31" s="89" t="s">
        <v>169</v>
      </c>
      <c r="C31" s="201" t="s">
        <v>170</v>
      </c>
      <c r="D31" s="201" t="s">
        <v>178</v>
      </c>
      <c r="E31" s="70" t="s">
        <v>349</v>
      </c>
      <c r="F31" s="92" t="s">
        <v>269</v>
      </c>
      <c r="G31" s="83">
        <v>268</v>
      </c>
      <c r="H31" s="278">
        <f t="shared" si="1"/>
        <v>-31</v>
      </c>
      <c r="I31" s="279">
        <v>237</v>
      </c>
      <c r="J31" s="279">
        <v>237</v>
      </c>
    </row>
    <row r="32" spans="1:10" ht="26.25">
      <c r="A32" s="182" t="s">
        <v>186</v>
      </c>
      <c r="B32" s="89" t="s">
        <v>169</v>
      </c>
      <c r="C32" s="70" t="s">
        <v>170</v>
      </c>
      <c r="D32" s="70" t="s">
        <v>178</v>
      </c>
      <c r="E32" s="70" t="s">
        <v>349</v>
      </c>
      <c r="F32" s="92" t="s">
        <v>180</v>
      </c>
      <c r="G32" s="83">
        <v>86.1</v>
      </c>
      <c r="H32" s="278">
        <f t="shared" si="1"/>
        <v>-86.1</v>
      </c>
      <c r="I32" s="279"/>
      <c r="J32" s="279"/>
    </row>
    <row r="33" spans="1:10" ht="78.75" hidden="1">
      <c r="A33" s="182" t="s">
        <v>280</v>
      </c>
      <c r="B33" s="89" t="s">
        <v>169</v>
      </c>
      <c r="C33" s="70" t="s">
        <v>170</v>
      </c>
      <c r="D33" s="70" t="s">
        <v>178</v>
      </c>
      <c r="E33" s="70" t="s">
        <v>349</v>
      </c>
      <c r="F33" s="92" t="s">
        <v>281</v>
      </c>
      <c r="G33" s="83">
        <v>0</v>
      </c>
      <c r="H33" s="278">
        <f t="shared" si="1"/>
        <v>0</v>
      </c>
      <c r="I33" s="279">
        <v>0</v>
      </c>
      <c r="J33" s="279">
        <v>0</v>
      </c>
    </row>
    <row r="34" spans="1:11" ht="12.75" hidden="1">
      <c r="A34" s="182" t="s">
        <v>181</v>
      </c>
      <c r="B34" s="89" t="s">
        <v>169</v>
      </c>
      <c r="C34" s="70" t="s">
        <v>170</v>
      </c>
      <c r="D34" s="70" t="s">
        <v>178</v>
      </c>
      <c r="E34" s="70" t="s">
        <v>349</v>
      </c>
      <c r="F34" s="92" t="s">
        <v>182</v>
      </c>
      <c r="G34" s="83"/>
      <c r="H34" s="278">
        <f t="shared" si="1"/>
        <v>0</v>
      </c>
      <c r="I34" s="279"/>
      <c r="J34" s="279"/>
      <c r="K34" s="28" t="s">
        <v>283</v>
      </c>
    </row>
    <row r="35" spans="1:10" ht="12.75" hidden="1">
      <c r="A35" s="182" t="s">
        <v>282</v>
      </c>
      <c r="B35" s="89" t="s">
        <v>169</v>
      </c>
      <c r="C35" s="70" t="s">
        <v>170</v>
      </c>
      <c r="D35" s="70" t="s">
        <v>178</v>
      </c>
      <c r="E35" s="70" t="s">
        <v>349</v>
      </c>
      <c r="F35" s="92" t="s">
        <v>183</v>
      </c>
      <c r="G35" s="83"/>
      <c r="H35" s="278">
        <f t="shared" si="1"/>
        <v>0</v>
      </c>
      <c r="I35" s="279"/>
      <c r="J35" s="279"/>
    </row>
    <row r="36" spans="1:10" ht="12.75">
      <c r="A36" s="197" t="s">
        <v>64</v>
      </c>
      <c r="B36" s="89" t="s">
        <v>169</v>
      </c>
      <c r="C36" s="70" t="s">
        <v>170</v>
      </c>
      <c r="D36" s="70" t="s">
        <v>184</v>
      </c>
      <c r="E36" s="70"/>
      <c r="F36" s="239"/>
      <c r="G36" s="83">
        <f aca="true" t="shared" si="4" ref="G36:J41">G37</f>
        <v>5</v>
      </c>
      <c r="H36" s="278">
        <f t="shared" si="1"/>
        <v>0</v>
      </c>
      <c r="I36" s="279">
        <f t="shared" si="4"/>
        <v>5</v>
      </c>
      <c r="J36" s="279">
        <f t="shared" si="4"/>
        <v>5</v>
      </c>
    </row>
    <row r="37" spans="1:10" ht="26.25">
      <c r="A37" s="200" t="s">
        <v>363</v>
      </c>
      <c r="B37" s="89" t="s">
        <v>169</v>
      </c>
      <c r="C37" s="70" t="s">
        <v>170</v>
      </c>
      <c r="D37" s="70" t="s">
        <v>184</v>
      </c>
      <c r="E37" s="70" t="s">
        <v>355</v>
      </c>
      <c r="F37" s="239"/>
      <c r="G37" s="83">
        <f t="shared" si="4"/>
        <v>5</v>
      </c>
      <c r="H37" s="278">
        <f>I37-G37</f>
        <v>0</v>
      </c>
      <c r="I37" s="279">
        <f t="shared" si="4"/>
        <v>5</v>
      </c>
      <c r="J37" s="279">
        <f t="shared" si="4"/>
        <v>5</v>
      </c>
    </row>
    <row r="38" spans="1:11" ht="12.75">
      <c r="A38" s="200" t="s">
        <v>360</v>
      </c>
      <c r="B38" s="89" t="s">
        <v>169</v>
      </c>
      <c r="C38" s="70" t="s">
        <v>170</v>
      </c>
      <c r="D38" s="70" t="s">
        <v>184</v>
      </c>
      <c r="E38" s="70" t="s">
        <v>365</v>
      </c>
      <c r="F38" s="239"/>
      <c r="G38" s="83">
        <f t="shared" si="4"/>
        <v>5</v>
      </c>
      <c r="H38" s="278">
        <f t="shared" si="1"/>
        <v>0</v>
      </c>
      <c r="I38" s="279">
        <f t="shared" si="4"/>
        <v>5</v>
      </c>
      <c r="J38" s="279">
        <f t="shared" si="4"/>
        <v>5</v>
      </c>
      <c r="K38" s="28" t="s">
        <v>284</v>
      </c>
    </row>
    <row r="39" spans="1:11" ht="26.25">
      <c r="A39" s="207" t="s">
        <v>361</v>
      </c>
      <c r="B39" s="89" t="s">
        <v>169</v>
      </c>
      <c r="C39" s="70" t="s">
        <v>170</v>
      </c>
      <c r="D39" s="70" t="s">
        <v>184</v>
      </c>
      <c r="E39" s="70" t="s">
        <v>367</v>
      </c>
      <c r="F39" s="70"/>
      <c r="G39" s="83">
        <f t="shared" si="4"/>
        <v>5</v>
      </c>
      <c r="H39" s="278">
        <f t="shared" si="1"/>
        <v>0</v>
      </c>
      <c r="I39" s="279">
        <f t="shared" si="4"/>
        <v>5</v>
      </c>
      <c r="J39" s="279">
        <f t="shared" si="4"/>
        <v>5</v>
      </c>
      <c r="K39" s="28" t="s">
        <v>284</v>
      </c>
    </row>
    <row r="40" spans="1:11" ht="12.75">
      <c r="A40" s="207" t="s">
        <v>362</v>
      </c>
      <c r="B40" s="89" t="s">
        <v>169</v>
      </c>
      <c r="C40" s="70" t="s">
        <v>170</v>
      </c>
      <c r="D40" s="70" t="s">
        <v>184</v>
      </c>
      <c r="E40" s="70" t="s">
        <v>366</v>
      </c>
      <c r="F40" s="70"/>
      <c r="G40" s="83">
        <f t="shared" si="4"/>
        <v>5</v>
      </c>
      <c r="H40" s="278">
        <f t="shared" si="1"/>
        <v>0</v>
      </c>
      <c r="I40" s="279">
        <f t="shared" si="4"/>
        <v>5</v>
      </c>
      <c r="J40" s="279">
        <f t="shared" si="4"/>
        <v>5</v>
      </c>
      <c r="K40" s="28" t="s">
        <v>284</v>
      </c>
    </row>
    <row r="41" spans="1:10" ht="26.25">
      <c r="A41" s="200" t="s">
        <v>364</v>
      </c>
      <c r="B41" s="89" t="s">
        <v>169</v>
      </c>
      <c r="C41" s="70" t="s">
        <v>170</v>
      </c>
      <c r="D41" s="70" t="s">
        <v>184</v>
      </c>
      <c r="E41" s="70" t="s">
        <v>332</v>
      </c>
      <c r="F41" s="70"/>
      <c r="G41" s="83">
        <f t="shared" si="4"/>
        <v>5</v>
      </c>
      <c r="H41" s="278">
        <f t="shared" si="1"/>
        <v>0</v>
      </c>
      <c r="I41" s="279">
        <f t="shared" si="4"/>
        <v>5</v>
      </c>
      <c r="J41" s="279">
        <f t="shared" si="4"/>
        <v>5</v>
      </c>
    </row>
    <row r="42" spans="1:10" ht="12.75">
      <c r="A42" s="208" t="s">
        <v>351</v>
      </c>
      <c r="B42" s="89" t="s">
        <v>169</v>
      </c>
      <c r="C42" s="70" t="s">
        <v>170</v>
      </c>
      <c r="D42" s="70" t="s">
        <v>184</v>
      </c>
      <c r="E42" s="70" t="s">
        <v>332</v>
      </c>
      <c r="F42" s="92" t="s">
        <v>333</v>
      </c>
      <c r="G42" s="83">
        <v>5</v>
      </c>
      <c r="H42" s="278">
        <f t="shared" si="1"/>
        <v>0</v>
      </c>
      <c r="I42" s="279">
        <v>5</v>
      </c>
      <c r="J42" s="279">
        <v>5</v>
      </c>
    </row>
    <row r="43" spans="1:10" ht="12.75">
      <c r="A43" s="210" t="s">
        <v>328</v>
      </c>
      <c r="B43" s="89" t="s">
        <v>169</v>
      </c>
      <c r="C43" s="202" t="s">
        <v>170</v>
      </c>
      <c r="D43" s="202" t="s">
        <v>312</v>
      </c>
      <c r="E43" s="201"/>
      <c r="F43" s="92"/>
      <c r="G43" s="149">
        <f aca="true" t="shared" si="5" ref="G43:J46">G44</f>
        <v>822.9</v>
      </c>
      <c r="H43" s="278">
        <f aca="true" t="shared" si="6" ref="H43:H49">I43-G43</f>
        <v>39</v>
      </c>
      <c r="I43" s="278">
        <f t="shared" si="5"/>
        <v>861.9</v>
      </c>
      <c r="J43" s="278">
        <f t="shared" si="5"/>
        <v>861.9</v>
      </c>
    </row>
    <row r="44" spans="1:10" ht="26.25">
      <c r="A44" s="200" t="s">
        <v>363</v>
      </c>
      <c r="B44" s="89" t="s">
        <v>169</v>
      </c>
      <c r="C44" s="201" t="s">
        <v>170</v>
      </c>
      <c r="D44" s="201" t="s">
        <v>312</v>
      </c>
      <c r="E44" s="201" t="s">
        <v>355</v>
      </c>
      <c r="F44" s="70"/>
      <c r="G44" s="83">
        <f t="shared" si="5"/>
        <v>822.9</v>
      </c>
      <c r="H44" s="278">
        <f t="shared" si="6"/>
        <v>39</v>
      </c>
      <c r="I44" s="279">
        <f t="shared" si="5"/>
        <v>861.9</v>
      </c>
      <c r="J44" s="279">
        <f t="shared" si="5"/>
        <v>861.9</v>
      </c>
    </row>
    <row r="45" spans="1:10" ht="26.25">
      <c r="A45" s="204" t="s">
        <v>371</v>
      </c>
      <c r="B45" s="89" t="s">
        <v>169</v>
      </c>
      <c r="C45" s="201" t="s">
        <v>170</v>
      </c>
      <c r="D45" s="201" t="s">
        <v>312</v>
      </c>
      <c r="E45" s="201" t="s">
        <v>356</v>
      </c>
      <c r="F45" s="70"/>
      <c r="G45" s="83">
        <f t="shared" si="5"/>
        <v>822.9</v>
      </c>
      <c r="H45" s="278">
        <f t="shared" si="6"/>
        <v>39</v>
      </c>
      <c r="I45" s="279">
        <f t="shared" si="5"/>
        <v>861.9</v>
      </c>
      <c r="J45" s="279">
        <f t="shared" si="5"/>
        <v>861.9</v>
      </c>
    </row>
    <row r="46" spans="1:10" ht="26.25">
      <c r="A46" s="205" t="s">
        <v>373</v>
      </c>
      <c r="B46" s="89" t="s">
        <v>169</v>
      </c>
      <c r="C46" s="201" t="s">
        <v>170</v>
      </c>
      <c r="D46" s="201" t="s">
        <v>312</v>
      </c>
      <c r="E46" s="201" t="s">
        <v>350</v>
      </c>
      <c r="F46" s="70"/>
      <c r="G46" s="83">
        <f t="shared" si="5"/>
        <v>822.9</v>
      </c>
      <c r="H46" s="278">
        <f t="shared" si="6"/>
        <v>39</v>
      </c>
      <c r="I46" s="279">
        <f t="shared" si="5"/>
        <v>861.9</v>
      </c>
      <c r="J46" s="279">
        <f t="shared" si="5"/>
        <v>861.9</v>
      </c>
    </row>
    <row r="47" spans="1:10" ht="26.25">
      <c r="A47" s="205" t="s">
        <v>353</v>
      </c>
      <c r="B47" s="89" t="s">
        <v>169</v>
      </c>
      <c r="C47" s="201" t="s">
        <v>170</v>
      </c>
      <c r="D47" s="201" t="s">
        <v>312</v>
      </c>
      <c r="E47" s="201" t="s">
        <v>352</v>
      </c>
      <c r="F47" s="70"/>
      <c r="G47" s="83">
        <f>SUM(G48:G53)</f>
        <v>822.9</v>
      </c>
      <c r="H47" s="278">
        <f t="shared" si="6"/>
        <v>39</v>
      </c>
      <c r="I47" s="279">
        <f>SUM(I48:I53)</f>
        <v>861.9</v>
      </c>
      <c r="J47" s="279">
        <f>SUM(J48:J53)</f>
        <v>861.9</v>
      </c>
    </row>
    <row r="48" spans="1:10" ht="12.75">
      <c r="A48" s="206" t="s">
        <v>424</v>
      </c>
      <c r="B48" s="89" t="s">
        <v>169</v>
      </c>
      <c r="C48" s="201" t="s">
        <v>170</v>
      </c>
      <c r="D48" s="201" t="s">
        <v>312</v>
      </c>
      <c r="E48" s="201" t="s">
        <v>352</v>
      </c>
      <c r="F48" s="70" t="s">
        <v>185</v>
      </c>
      <c r="G48" s="83">
        <v>673</v>
      </c>
      <c r="H48" s="278">
        <f t="shared" si="6"/>
        <v>0</v>
      </c>
      <c r="I48" s="279">
        <v>673</v>
      </c>
      <c r="J48" s="279">
        <v>673</v>
      </c>
    </row>
    <row r="49" spans="1:10" ht="26.25">
      <c r="A49" s="206" t="s">
        <v>425</v>
      </c>
      <c r="B49" s="89" t="s">
        <v>169</v>
      </c>
      <c r="C49" s="201" t="s">
        <v>170</v>
      </c>
      <c r="D49" s="201" t="s">
        <v>312</v>
      </c>
      <c r="E49" s="201" t="s">
        <v>352</v>
      </c>
      <c r="F49" s="70" t="s">
        <v>271</v>
      </c>
      <c r="G49" s="83">
        <v>136</v>
      </c>
      <c r="H49" s="278">
        <f t="shared" si="6"/>
        <v>37</v>
      </c>
      <c r="I49" s="279">
        <v>173</v>
      </c>
      <c r="J49" s="279">
        <v>173</v>
      </c>
    </row>
    <row r="50" spans="1:10" ht="26.25" hidden="1">
      <c r="A50" s="211" t="s">
        <v>368</v>
      </c>
      <c r="B50" s="89" t="s">
        <v>169</v>
      </c>
      <c r="C50" s="201" t="s">
        <v>170</v>
      </c>
      <c r="D50" s="201" t="s">
        <v>312</v>
      </c>
      <c r="E50" s="201" t="s">
        <v>352</v>
      </c>
      <c r="F50" s="70" t="s">
        <v>180</v>
      </c>
      <c r="G50" s="83"/>
      <c r="H50" s="278">
        <f t="shared" si="1"/>
        <v>0</v>
      </c>
      <c r="I50" s="279"/>
      <c r="J50" s="279"/>
    </row>
    <row r="51" spans="1:10" ht="26.25" hidden="1">
      <c r="A51" s="211" t="s">
        <v>372</v>
      </c>
      <c r="B51" s="89" t="s">
        <v>169</v>
      </c>
      <c r="C51" s="201" t="s">
        <v>170</v>
      </c>
      <c r="D51" s="201" t="s">
        <v>312</v>
      </c>
      <c r="E51" s="201" t="s">
        <v>369</v>
      </c>
      <c r="F51" s="70"/>
      <c r="G51" s="83"/>
      <c r="H51" s="278">
        <f t="shared" si="1"/>
        <v>0</v>
      </c>
      <c r="I51" s="279"/>
      <c r="J51" s="279"/>
    </row>
    <row r="52" spans="1:10" ht="26.25" hidden="1">
      <c r="A52" s="211" t="s">
        <v>368</v>
      </c>
      <c r="B52" s="89" t="s">
        <v>169</v>
      </c>
      <c r="C52" s="201" t="s">
        <v>170</v>
      </c>
      <c r="D52" s="201" t="s">
        <v>312</v>
      </c>
      <c r="E52" s="201" t="s">
        <v>369</v>
      </c>
      <c r="F52" s="70" t="s">
        <v>180</v>
      </c>
      <c r="G52" s="83"/>
      <c r="H52" s="278">
        <f t="shared" si="1"/>
        <v>0</v>
      </c>
      <c r="I52" s="279"/>
      <c r="J52" s="279"/>
    </row>
    <row r="53" spans="1:10" ht="26.25">
      <c r="A53" s="211" t="s">
        <v>444</v>
      </c>
      <c r="B53" s="89" t="s">
        <v>169</v>
      </c>
      <c r="C53" s="201" t="s">
        <v>170</v>
      </c>
      <c r="D53" s="201" t="s">
        <v>312</v>
      </c>
      <c r="E53" s="201" t="s">
        <v>502</v>
      </c>
      <c r="F53" s="70" t="s">
        <v>180</v>
      </c>
      <c r="G53" s="83">
        <v>13.9</v>
      </c>
      <c r="H53" s="278"/>
      <c r="I53" s="279">
        <v>15.9</v>
      </c>
      <c r="J53" s="279">
        <v>15.9</v>
      </c>
    </row>
    <row r="54" spans="1:10" ht="12.75">
      <c r="A54" s="213" t="s">
        <v>193</v>
      </c>
      <c r="B54" s="89" t="s">
        <v>169</v>
      </c>
      <c r="C54" s="202" t="s">
        <v>172</v>
      </c>
      <c r="D54" s="202"/>
      <c r="E54" s="202"/>
      <c r="F54" s="70"/>
      <c r="G54" s="149">
        <f aca="true" t="shared" si="7" ref="G54:J58">G55</f>
        <v>283.4</v>
      </c>
      <c r="H54" s="278">
        <f t="shared" si="1"/>
        <v>66.5</v>
      </c>
      <c r="I54" s="278">
        <f t="shared" si="7"/>
        <v>349.9</v>
      </c>
      <c r="J54" s="278">
        <f t="shared" si="7"/>
        <v>380.40000000000003</v>
      </c>
    </row>
    <row r="55" spans="1:10" ht="20.25" customHeight="1">
      <c r="A55" s="213" t="s">
        <v>79</v>
      </c>
      <c r="B55" s="89" t="s">
        <v>169</v>
      </c>
      <c r="C55" s="202" t="s">
        <v>172</v>
      </c>
      <c r="D55" s="202" t="s">
        <v>176</v>
      </c>
      <c r="E55" s="202"/>
      <c r="F55" s="70"/>
      <c r="G55" s="83">
        <f t="shared" si="7"/>
        <v>283.4</v>
      </c>
      <c r="H55" s="278">
        <f t="shared" si="1"/>
        <v>66.5</v>
      </c>
      <c r="I55" s="279">
        <f t="shared" si="7"/>
        <v>349.9</v>
      </c>
      <c r="J55" s="279">
        <f t="shared" si="7"/>
        <v>380.40000000000003</v>
      </c>
    </row>
    <row r="56" spans="1:10" ht="20.25" customHeight="1">
      <c r="A56" s="181" t="s">
        <v>357</v>
      </c>
      <c r="B56" s="89" t="s">
        <v>169</v>
      </c>
      <c r="C56" s="201" t="s">
        <v>172</v>
      </c>
      <c r="D56" s="201" t="s">
        <v>176</v>
      </c>
      <c r="E56" s="201" t="s">
        <v>501</v>
      </c>
      <c r="F56" s="70"/>
      <c r="G56" s="83">
        <f t="shared" si="7"/>
        <v>283.4</v>
      </c>
      <c r="H56" s="278"/>
      <c r="I56" s="279">
        <f t="shared" si="7"/>
        <v>349.9</v>
      </c>
      <c r="J56" s="279">
        <f t="shared" si="7"/>
        <v>380.40000000000003</v>
      </c>
    </row>
    <row r="57" spans="1:10" ht="20.25" customHeight="1">
      <c r="A57" s="200" t="s">
        <v>360</v>
      </c>
      <c r="B57" s="89" t="s">
        <v>169</v>
      </c>
      <c r="C57" s="201" t="s">
        <v>172</v>
      </c>
      <c r="D57" s="201" t="s">
        <v>176</v>
      </c>
      <c r="E57" s="201" t="s">
        <v>501</v>
      </c>
      <c r="F57" s="70"/>
      <c r="G57" s="83">
        <f t="shared" si="7"/>
        <v>283.4</v>
      </c>
      <c r="H57" s="278"/>
      <c r="I57" s="279">
        <f t="shared" si="7"/>
        <v>349.9</v>
      </c>
      <c r="J57" s="279">
        <f t="shared" si="7"/>
        <v>380.40000000000003</v>
      </c>
    </row>
    <row r="58" spans="1:10" ht="38.25" customHeight="1">
      <c r="A58" s="207" t="s">
        <v>361</v>
      </c>
      <c r="B58" s="89" t="s">
        <v>169</v>
      </c>
      <c r="C58" s="201" t="s">
        <v>172</v>
      </c>
      <c r="D58" s="201" t="s">
        <v>176</v>
      </c>
      <c r="E58" s="201" t="s">
        <v>501</v>
      </c>
      <c r="F58" s="70"/>
      <c r="G58" s="83">
        <f t="shared" si="7"/>
        <v>283.4</v>
      </c>
      <c r="H58" s="278"/>
      <c r="I58" s="279">
        <f t="shared" si="7"/>
        <v>349.9</v>
      </c>
      <c r="J58" s="279">
        <f t="shared" si="7"/>
        <v>380.40000000000003</v>
      </c>
    </row>
    <row r="59" spans="1:10" ht="70.5" customHeight="1">
      <c r="A59" s="208" t="s">
        <v>398</v>
      </c>
      <c r="B59" s="89" t="s">
        <v>169</v>
      </c>
      <c r="C59" s="201" t="s">
        <v>172</v>
      </c>
      <c r="D59" s="201" t="s">
        <v>176</v>
      </c>
      <c r="E59" s="201" t="s">
        <v>501</v>
      </c>
      <c r="F59" s="70"/>
      <c r="G59" s="83">
        <f>G60+G61+G62</f>
        <v>283.4</v>
      </c>
      <c r="H59" s="278"/>
      <c r="I59" s="279">
        <f>I60+I61+I62</f>
        <v>349.9</v>
      </c>
      <c r="J59" s="279">
        <f>J60+J61+J62</f>
        <v>380.40000000000003</v>
      </c>
    </row>
    <row r="60" spans="1:10" ht="12.75">
      <c r="A60" s="206" t="s">
        <v>275</v>
      </c>
      <c r="B60" s="89" t="s">
        <v>169</v>
      </c>
      <c r="C60" s="201" t="s">
        <v>172</v>
      </c>
      <c r="D60" s="201" t="s">
        <v>176</v>
      </c>
      <c r="E60" s="201" t="s">
        <v>501</v>
      </c>
      <c r="F60" s="92" t="s">
        <v>185</v>
      </c>
      <c r="G60" s="83">
        <v>217.66</v>
      </c>
      <c r="H60" s="278">
        <f t="shared" si="1"/>
        <v>51.08000000000001</v>
      </c>
      <c r="I60" s="279">
        <v>268.74</v>
      </c>
      <c r="J60" s="279">
        <v>292.17</v>
      </c>
    </row>
    <row r="61" spans="1:10" ht="23.25" customHeight="1">
      <c r="A61" s="206" t="s">
        <v>278</v>
      </c>
      <c r="B61" s="89" t="s">
        <v>169</v>
      </c>
      <c r="C61" s="201" t="s">
        <v>172</v>
      </c>
      <c r="D61" s="201" t="s">
        <v>176</v>
      </c>
      <c r="E61" s="201" t="s">
        <v>501</v>
      </c>
      <c r="F61" s="92" t="s">
        <v>271</v>
      </c>
      <c r="G61" s="83">
        <v>65.74</v>
      </c>
      <c r="H61" s="278">
        <f t="shared" si="1"/>
        <v>15.420000000000002</v>
      </c>
      <c r="I61" s="279">
        <v>81.16</v>
      </c>
      <c r="J61" s="279">
        <v>88.23</v>
      </c>
    </row>
    <row r="62" spans="1:10" ht="26.25" hidden="1">
      <c r="A62" s="211" t="s">
        <v>368</v>
      </c>
      <c r="B62" s="89" t="s">
        <v>169</v>
      </c>
      <c r="C62" s="201" t="s">
        <v>172</v>
      </c>
      <c r="D62" s="201" t="s">
        <v>176</v>
      </c>
      <c r="E62" s="201" t="s">
        <v>334</v>
      </c>
      <c r="F62" s="70" t="s">
        <v>180</v>
      </c>
      <c r="G62" s="83"/>
      <c r="H62" s="278">
        <f t="shared" si="1"/>
        <v>0</v>
      </c>
      <c r="I62" s="279"/>
      <c r="J62" s="279"/>
    </row>
    <row r="63" spans="1:10" ht="12.75">
      <c r="A63" s="154" t="s">
        <v>58</v>
      </c>
      <c r="B63" s="89" t="s">
        <v>169</v>
      </c>
      <c r="C63" s="70" t="s">
        <v>178</v>
      </c>
      <c r="D63" s="70" t="s">
        <v>179</v>
      </c>
      <c r="E63" s="89"/>
      <c r="F63" s="89"/>
      <c r="G63" s="83">
        <f>G64</f>
        <v>270</v>
      </c>
      <c r="H63" s="278"/>
      <c r="I63" s="279">
        <f>I64</f>
        <v>220</v>
      </c>
      <c r="J63" s="279">
        <f>J64</f>
        <v>220</v>
      </c>
    </row>
    <row r="64" spans="1:10" ht="26.25">
      <c r="A64" s="157" t="s">
        <v>357</v>
      </c>
      <c r="B64" s="89" t="s">
        <v>169</v>
      </c>
      <c r="C64" s="70" t="s">
        <v>178</v>
      </c>
      <c r="D64" s="70" t="s">
        <v>179</v>
      </c>
      <c r="E64" s="89" t="s">
        <v>442</v>
      </c>
      <c r="F64" s="89"/>
      <c r="G64" s="83">
        <f>G65</f>
        <v>270</v>
      </c>
      <c r="H64" s="278"/>
      <c r="I64" s="279">
        <f>I65</f>
        <v>220</v>
      </c>
      <c r="J64" s="279">
        <f>J65</f>
        <v>220</v>
      </c>
    </row>
    <row r="65" spans="1:10" ht="12.75">
      <c r="A65" s="157" t="s">
        <v>376</v>
      </c>
      <c r="B65" s="89" t="s">
        <v>169</v>
      </c>
      <c r="C65" s="70" t="s">
        <v>178</v>
      </c>
      <c r="D65" s="70" t="s">
        <v>179</v>
      </c>
      <c r="E65" s="89" t="s">
        <v>442</v>
      </c>
      <c r="F65" s="89"/>
      <c r="G65" s="83">
        <f>G66+G67</f>
        <v>270</v>
      </c>
      <c r="H65" s="278"/>
      <c r="I65" s="279">
        <f>I66+I67</f>
        <v>220</v>
      </c>
      <c r="J65" s="279">
        <f>J66+J67</f>
        <v>220</v>
      </c>
    </row>
    <row r="66" spans="1:10" ht="12.75">
      <c r="A66" s="157" t="s">
        <v>270</v>
      </c>
      <c r="B66" s="89" t="s">
        <v>169</v>
      </c>
      <c r="C66" s="70" t="s">
        <v>178</v>
      </c>
      <c r="D66" s="70" t="s">
        <v>179</v>
      </c>
      <c r="E66" s="89" t="s">
        <v>442</v>
      </c>
      <c r="F66" s="89" t="s">
        <v>185</v>
      </c>
      <c r="G66" s="83">
        <v>170</v>
      </c>
      <c r="H66" s="278"/>
      <c r="I66" s="279">
        <v>170</v>
      </c>
      <c r="J66" s="279">
        <v>170</v>
      </c>
    </row>
    <row r="67" spans="1:10" ht="39">
      <c r="A67" s="157" t="s">
        <v>285</v>
      </c>
      <c r="B67" s="89" t="s">
        <v>169</v>
      </c>
      <c r="C67" s="70" t="s">
        <v>178</v>
      </c>
      <c r="D67" s="70" t="s">
        <v>179</v>
      </c>
      <c r="E67" s="89" t="s">
        <v>442</v>
      </c>
      <c r="F67" s="89" t="s">
        <v>271</v>
      </c>
      <c r="G67" s="83">
        <v>100</v>
      </c>
      <c r="H67" s="278"/>
      <c r="I67" s="279">
        <v>50</v>
      </c>
      <c r="J67" s="279">
        <v>50</v>
      </c>
    </row>
    <row r="68" spans="1:10" ht="12.75" hidden="1">
      <c r="A68" s="90" t="s">
        <v>374</v>
      </c>
      <c r="B68" s="89" t="s">
        <v>169</v>
      </c>
      <c r="C68" s="70" t="s">
        <v>179</v>
      </c>
      <c r="D68" s="70"/>
      <c r="E68" s="70"/>
      <c r="F68" s="70"/>
      <c r="G68" s="83">
        <f>G69</f>
        <v>0</v>
      </c>
      <c r="H68" s="278">
        <f t="shared" si="1"/>
        <v>0</v>
      </c>
      <c r="I68" s="279">
        <f aca="true" t="shared" si="8" ref="I68:J70">I69</f>
        <v>0</v>
      </c>
      <c r="J68" s="279">
        <f t="shared" si="8"/>
        <v>0</v>
      </c>
    </row>
    <row r="69" spans="1:10" ht="12.75" hidden="1">
      <c r="A69" s="90" t="s">
        <v>52</v>
      </c>
      <c r="B69" s="89" t="s">
        <v>169</v>
      </c>
      <c r="C69" s="70" t="s">
        <v>179</v>
      </c>
      <c r="D69" s="70" t="s">
        <v>176</v>
      </c>
      <c r="E69" s="70"/>
      <c r="F69" s="70"/>
      <c r="G69" s="83">
        <f>G70</f>
        <v>0</v>
      </c>
      <c r="H69" s="278">
        <f t="shared" si="1"/>
        <v>0</v>
      </c>
      <c r="I69" s="279">
        <f t="shared" si="8"/>
        <v>0</v>
      </c>
      <c r="J69" s="279">
        <f t="shared" si="8"/>
        <v>0</v>
      </c>
    </row>
    <row r="70" spans="1:10" ht="26.25" hidden="1">
      <c r="A70" s="181" t="s">
        <v>375</v>
      </c>
      <c r="B70" s="89" t="s">
        <v>169</v>
      </c>
      <c r="C70" s="70" t="s">
        <v>179</v>
      </c>
      <c r="D70" s="70" t="s">
        <v>176</v>
      </c>
      <c r="E70" s="70" t="s">
        <v>355</v>
      </c>
      <c r="F70" s="70"/>
      <c r="G70" s="83">
        <f>G71</f>
        <v>0</v>
      </c>
      <c r="H70" s="278">
        <f t="shared" si="1"/>
        <v>0</v>
      </c>
      <c r="I70" s="279">
        <f t="shared" si="8"/>
        <v>0</v>
      </c>
      <c r="J70" s="279">
        <f t="shared" si="8"/>
        <v>0</v>
      </c>
    </row>
    <row r="71" spans="1:10" ht="12.75" hidden="1">
      <c r="A71" s="157" t="s">
        <v>376</v>
      </c>
      <c r="B71" s="89" t="s">
        <v>169</v>
      </c>
      <c r="C71" s="70" t="s">
        <v>179</v>
      </c>
      <c r="D71" s="70" t="s">
        <v>176</v>
      </c>
      <c r="E71" s="70" t="s">
        <v>377</v>
      </c>
      <c r="F71" s="70"/>
      <c r="G71" s="83">
        <f aca="true" t="shared" si="9" ref="G71:J74">G72</f>
        <v>0</v>
      </c>
      <c r="H71" s="278">
        <f t="shared" si="1"/>
        <v>0</v>
      </c>
      <c r="I71" s="279">
        <f t="shared" si="9"/>
        <v>0</v>
      </c>
      <c r="J71" s="279">
        <f t="shared" si="9"/>
        <v>0</v>
      </c>
    </row>
    <row r="72" spans="1:10" ht="12.75" hidden="1">
      <c r="A72" s="157" t="s">
        <v>378</v>
      </c>
      <c r="B72" s="89" t="s">
        <v>169</v>
      </c>
      <c r="C72" s="70" t="s">
        <v>179</v>
      </c>
      <c r="D72" s="70" t="s">
        <v>176</v>
      </c>
      <c r="E72" s="70" t="s">
        <v>379</v>
      </c>
      <c r="F72" s="70"/>
      <c r="G72" s="83">
        <f t="shared" si="9"/>
        <v>0</v>
      </c>
      <c r="H72" s="278">
        <f t="shared" si="1"/>
        <v>0</v>
      </c>
      <c r="I72" s="279">
        <f t="shared" si="9"/>
        <v>0</v>
      </c>
      <c r="J72" s="279">
        <f t="shared" si="9"/>
        <v>0</v>
      </c>
    </row>
    <row r="73" spans="1:10" ht="12.75" hidden="1">
      <c r="A73" s="157" t="s">
        <v>380</v>
      </c>
      <c r="B73" s="89" t="s">
        <v>169</v>
      </c>
      <c r="C73" s="70" t="s">
        <v>179</v>
      </c>
      <c r="D73" s="70" t="s">
        <v>176</v>
      </c>
      <c r="E73" s="70" t="s">
        <v>381</v>
      </c>
      <c r="F73" s="70"/>
      <c r="G73" s="83">
        <f t="shared" si="9"/>
        <v>0</v>
      </c>
      <c r="H73" s="278">
        <f t="shared" si="1"/>
        <v>0</v>
      </c>
      <c r="I73" s="279">
        <f t="shared" si="9"/>
        <v>0</v>
      </c>
      <c r="J73" s="279">
        <f t="shared" si="9"/>
        <v>0</v>
      </c>
    </row>
    <row r="74" spans="1:10" ht="12.75" hidden="1">
      <c r="A74" s="157" t="s">
        <v>382</v>
      </c>
      <c r="B74" s="89" t="s">
        <v>169</v>
      </c>
      <c r="C74" s="70" t="s">
        <v>179</v>
      </c>
      <c r="D74" s="70" t="s">
        <v>176</v>
      </c>
      <c r="E74" s="70" t="s">
        <v>335</v>
      </c>
      <c r="F74" s="70"/>
      <c r="G74" s="83">
        <f t="shared" si="9"/>
        <v>0</v>
      </c>
      <c r="H74" s="278">
        <f t="shared" si="1"/>
        <v>0</v>
      </c>
      <c r="I74" s="279">
        <f t="shared" si="9"/>
        <v>0</v>
      </c>
      <c r="J74" s="279">
        <f t="shared" si="9"/>
        <v>0</v>
      </c>
    </row>
    <row r="75" spans="1:10" ht="26.25" hidden="1">
      <c r="A75" s="157" t="s">
        <v>186</v>
      </c>
      <c r="B75" s="89" t="s">
        <v>169</v>
      </c>
      <c r="C75" s="70" t="s">
        <v>179</v>
      </c>
      <c r="D75" s="70" t="s">
        <v>176</v>
      </c>
      <c r="E75" s="70" t="s">
        <v>335</v>
      </c>
      <c r="F75" s="70" t="s">
        <v>180</v>
      </c>
      <c r="G75" s="83"/>
      <c r="H75" s="278">
        <f t="shared" si="1"/>
        <v>0</v>
      </c>
      <c r="I75" s="279">
        <f>I76</f>
        <v>0</v>
      </c>
      <c r="J75" s="279"/>
    </row>
    <row r="76" spans="1:10" ht="26.25" hidden="1">
      <c r="A76" s="157" t="s">
        <v>186</v>
      </c>
      <c r="B76" s="89" t="s">
        <v>169</v>
      </c>
      <c r="C76" s="70" t="s">
        <v>179</v>
      </c>
      <c r="D76" s="70" t="s">
        <v>176</v>
      </c>
      <c r="E76" s="70" t="s">
        <v>447</v>
      </c>
      <c r="F76" s="70" t="s">
        <v>180</v>
      </c>
      <c r="G76" s="83"/>
      <c r="H76" s="278"/>
      <c r="I76" s="279"/>
      <c r="J76" s="279"/>
    </row>
    <row r="77" spans="1:10" ht="12.75" hidden="1">
      <c r="A77" s="157"/>
      <c r="B77" s="89"/>
      <c r="C77" s="70"/>
      <c r="D77" s="70"/>
      <c r="E77" s="70"/>
      <c r="F77" s="70"/>
      <c r="G77" s="83"/>
      <c r="H77" s="278"/>
      <c r="I77" s="279"/>
      <c r="J77" s="279"/>
    </row>
    <row r="78" spans="1:10" ht="12.75">
      <c r="A78" s="154" t="s">
        <v>383</v>
      </c>
      <c r="B78" s="89" t="s">
        <v>169</v>
      </c>
      <c r="C78" s="218" t="s">
        <v>187</v>
      </c>
      <c r="D78" s="70"/>
      <c r="E78" s="70"/>
      <c r="F78" s="92"/>
      <c r="G78" s="83">
        <f aca="true" t="shared" si="10" ref="G78:J82">G79</f>
        <v>255</v>
      </c>
      <c r="H78" s="278">
        <f>I78-G78</f>
        <v>0</v>
      </c>
      <c r="I78" s="279">
        <f t="shared" si="10"/>
        <v>255</v>
      </c>
      <c r="J78" s="279">
        <f t="shared" si="10"/>
        <v>255</v>
      </c>
    </row>
    <row r="79" spans="1:10" ht="12.75">
      <c r="A79" s="154" t="s">
        <v>46</v>
      </c>
      <c r="B79" s="89" t="s">
        <v>169</v>
      </c>
      <c r="C79" s="218" t="s">
        <v>187</v>
      </c>
      <c r="D79" s="218" t="s">
        <v>187</v>
      </c>
      <c r="E79" s="70"/>
      <c r="F79" s="92"/>
      <c r="G79" s="83">
        <f t="shared" si="10"/>
        <v>255</v>
      </c>
      <c r="H79" s="278"/>
      <c r="I79" s="279">
        <f t="shared" si="10"/>
        <v>255</v>
      </c>
      <c r="J79" s="279">
        <f t="shared" si="10"/>
        <v>255</v>
      </c>
    </row>
    <row r="80" spans="1:10" ht="26.25">
      <c r="A80" s="181" t="s">
        <v>363</v>
      </c>
      <c r="B80" s="89" t="s">
        <v>169</v>
      </c>
      <c r="C80" s="70" t="s">
        <v>187</v>
      </c>
      <c r="D80" s="70" t="s">
        <v>187</v>
      </c>
      <c r="E80" s="70" t="s">
        <v>355</v>
      </c>
      <c r="F80" s="92"/>
      <c r="G80" s="83">
        <f t="shared" si="10"/>
        <v>255</v>
      </c>
      <c r="H80" s="278"/>
      <c r="I80" s="279">
        <f t="shared" si="10"/>
        <v>255</v>
      </c>
      <c r="J80" s="279">
        <f t="shared" si="10"/>
        <v>255</v>
      </c>
    </row>
    <row r="81" spans="1:10" ht="12.75">
      <c r="A81" s="157" t="s">
        <v>384</v>
      </c>
      <c r="B81" s="89" t="s">
        <v>169</v>
      </c>
      <c r="C81" s="70" t="s">
        <v>187</v>
      </c>
      <c r="D81" s="70" t="s">
        <v>187</v>
      </c>
      <c r="E81" s="70" t="s">
        <v>385</v>
      </c>
      <c r="F81" s="92"/>
      <c r="G81" s="83">
        <f t="shared" si="10"/>
        <v>255</v>
      </c>
      <c r="H81" s="278"/>
      <c r="I81" s="279">
        <f t="shared" si="10"/>
        <v>255</v>
      </c>
      <c r="J81" s="279">
        <f t="shared" si="10"/>
        <v>255</v>
      </c>
    </row>
    <row r="82" spans="1:10" ht="12.75">
      <c r="A82" s="205" t="s">
        <v>407</v>
      </c>
      <c r="B82" s="89" t="s">
        <v>169</v>
      </c>
      <c r="C82" s="70" t="s">
        <v>187</v>
      </c>
      <c r="D82" s="70" t="s">
        <v>187</v>
      </c>
      <c r="E82" s="70" t="s">
        <v>389</v>
      </c>
      <c r="F82" s="92"/>
      <c r="G82" s="83">
        <f t="shared" si="10"/>
        <v>255</v>
      </c>
      <c r="H82" s="278"/>
      <c r="I82" s="279">
        <f t="shared" si="10"/>
        <v>255</v>
      </c>
      <c r="J82" s="279">
        <f t="shared" si="10"/>
        <v>255</v>
      </c>
    </row>
    <row r="83" spans="1:10" ht="26.25">
      <c r="A83" s="205" t="s">
        <v>353</v>
      </c>
      <c r="B83" s="89" t="s">
        <v>169</v>
      </c>
      <c r="C83" s="70" t="s">
        <v>187</v>
      </c>
      <c r="D83" s="70" t="s">
        <v>187</v>
      </c>
      <c r="E83" s="70" t="s">
        <v>390</v>
      </c>
      <c r="F83" s="92"/>
      <c r="G83" s="83">
        <f>G84+G85</f>
        <v>255</v>
      </c>
      <c r="H83" s="278"/>
      <c r="I83" s="279">
        <f>I84+I85</f>
        <v>255</v>
      </c>
      <c r="J83" s="279">
        <f>J84+J85</f>
        <v>255</v>
      </c>
    </row>
    <row r="84" spans="1:10" ht="12.75">
      <c r="A84" s="206" t="s">
        <v>424</v>
      </c>
      <c r="B84" s="89" t="s">
        <v>169</v>
      </c>
      <c r="C84" s="70" t="s">
        <v>187</v>
      </c>
      <c r="D84" s="70" t="s">
        <v>187</v>
      </c>
      <c r="E84" s="70" t="s">
        <v>390</v>
      </c>
      <c r="F84" s="92" t="s">
        <v>185</v>
      </c>
      <c r="G84" s="83">
        <v>196</v>
      </c>
      <c r="H84" s="278">
        <f>I84-G84</f>
        <v>0</v>
      </c>
      <c r="I84" s="279">
        <v>196</v>
      </c>
      <c r="J84" s="279">
        <v>196</v>
      </c>
    </row>
    <row r="85" spans="1:10" ht="26.25">
      <c r="A85" s="91" t="s">
        <v>425</v>
      </c>
      <c r="B85" s="89" t="s">
        <v>169</v>
      </c>
      <c r="C85" s="70" t="s">
        <v>187</v>
      </c>
      <c r="D85" s="70" t="s">
        <v>187</v>
      </c>
      <c r="E85" s="70" t="s">
        <v>390</v>
      </c>
      <c r="F85" s="92" t="s">
        <v>271</v>
      </c>
      <c r="G85" s="83">
        <v>59</v>
      </c>
      <c r="H85" s="278">
        <f>I85-G85</f>
        <v>0</v>
      </c>
      <c r="I85" s="279">
        <v>59</v>
      </c>
      <c r="J85" s="279">
        <v>59</v>
      </c>
    </row>
    <row r="86" spans="1:10" ht="12.75" hidden="1">
      <c r="A86" s="213" t="s">
        <v>391</v>
      </c>
      <c r="B86" s="89" t="s">
        <v>169</v>
      </c>
      <c r="C86" s="202" t="s">
        <v>188</v>
      </c>
      <c r="D86" s="202"/>
      <c r="E86" s="202"/>
      <c r="F86" s="70"/>
      <c r="G86" s="83">
        <f aca="true" t="shared" si="11" ref="G86:J92">G87</f>
        <v>0</v>
      </c>
      <c r="H86" s="278"/>
      <c r="I86" s="279">
        <f t="shared" si="11"/>
        <v>0</v>
      </c>
      <c r="J86" s="279">
        <f t="shared" si="11"/>
        <v>0</v>
      </c>
    </row>
    <row r="87" spans="1:10" ht="12.75" hidden="1">
      <c r="A87" s="213" t="s">
        <v>189</v>
      </c>
      <c r="B87" s="89" t="s">
        <v>169</v>
      </c>
      <c r="C87" s="202" t="s">
        <v>188</v>
      </c>
      <c r="D87" s="202" t="s">
        <v>170</v>
      </c>
      <c r="E87" s="202"/>
      <c r="F87" s="70"/>
      <c r="G87" s="83">
        <f t="shared" si="11"/>
        <v>0</v>
      </c>
      <c r="H87" s="278"/>
      <c r="I87" s="279">
        <f t="shared" si="11"/>
        <v>0</v>
      </c>
      <c r="J87" s="279">
        <f t="shared" si="11"/>
        <v>0</v>
      </c>
    </row>
    <row r="88" spans="1:10" ht="26.25" hidden="1">
      <c r="A88" s="200" t="s">
        <v>363</v>
      </c>
      <c r="B88" s="89" t="s">
        <v>169</v>
      </c>
      <c r="C88" s="201" t="s">
        <v>188</v>
      </c>
      <c r="D88" s="201" t="s">
        <v>170</v>
      </c>
      <c r="E88" s="201" t="s">
        <v>355</v>
      </c>
      <c r="F88" s="70"/>
      <c r="G88" s="83">
        <f t="shared" si="11"/>
        <v>0</v>
      </c>
      <c r="H88" s="278"/>
      <c r="I88" s="279">
        <f t="shared" si="11"/>
        <v>0</v>
      </c>
      <c r="J88" s="279">
        <f t="shared" si="11"/>
        <v>0</v>
      </c>
    </row>
    <row r="89" spans="1:10" ht="12.75" hidden="1">
      <c r="A89" s="211" t="s">
        <v>384</v>
      </c>
      <c r="B89" s="89" t="s">
        <v>169</v>
      </c>
      <c r="C89" s="201" t="s">
        <v>188</v>
      </c>
      <c r="D89" s="201" t="s">
        <v>170</v>
      </c>
      <c r="E89" s="201" t="s">
        <v>385</v>
      </c>
      <c r="F89" s="70"/>
      <c r="G89" s="83">
        <f t="shared" si="11"/>
        <v>0</v>
      </c>
      <c r="H89" s="278"/>
      <c r="I89" s="279">
        <f t="shared" si="11"/>
        <v>0</v>
      </c>
      <c r="J89" s="279">
        <f t="shared" si="11"/>
        <v>0</v>
      </c>
    </row>
    <row r="90" spans="1:10" ht="12.75" hidden="1">
      <c r="A90" s="211" t="s">
        <v>397</v>
      </c>
      <c r="B90" s="89" t="s">
        <v>169</v>
      </c>
      <c r="C90" s="201" t="s">
        <v>188</v>
      </c>
      <c r="D90" s="201" t="s">
        <v>170</v>
      </c>
      <c r="E90" s="201" t="s">
        <v>387</v>
      </c>
      <c r="F90" s="70"/>
      <c r="G90" s="83">
        <f t="shared" si="11"/>
        <v>0</v>
      </c>
      <c r="H90" s="278"/>
      <c r="I90" s="279">
        <f t="shared" si="11"/>
        <v>0</v>
      </c>
      <c r="J90" s="279">
        <f t="shared" si="11"/>
        <v>0</v>
      </c>
    </row>
    <row r="91" spans="1:10" ht="26.25" hidden="1">
      <c r="A91" s="211" t="s">
        <v>393</v>
      </c>
      <c r="B91" s="89" t="s">
        <v>169</v>
      </c>
      <c r="C91" s="201" t="s">
        <v>188</v>
      </c>
      <c r="D91" s="201" t="s">
        <v>170</v>
      </c>
      <c r="E91" s="201" t="s">
        <v>389</v>
      </c>
      <c r="F91" s="218"/>
      <c r="G91" s="83">
        <f t="shared" si="11"/>
        <v>0</v>
      </c>
      <c r="H91" s="278">
        <f>I91-G91</f>
        <v>0</v>
      </c>
      <c r="I91" s="279">
        <f t="shared" si="11"/>
        <v>0</v>
      </c>
      <c r="J91" s="279">
        <f t="shared" si="11"/>
        <v>0</v>
      </c>
    </row>
    <row r="92" spans="1:10" ht="26.25" hidden="1">
      <c r="A92" s="205" t="s">
        <v>353</v>
      </c>
      <c r="B92" s="89" t="s">
        <v>169</v>
      </c>
      <c r="C92" s="201" t="s">
        <v>188</v>
      </c>
      <c r="D92" s="201" t="s">
        <v>170</v>
      </c>
      <c r="E92" s="201" t="s">
        <v>390</v>
      </c>
      <c r="F92" s="218"/>
      <c r="G92" s="83">
        <f t="shared" si="11"/>
        <v>0</v>
      </c>
      <c r="H92" s="278"/>
      <c r="I92" s="279">
        <f t="shared" si="11"/>
        <v>0</v>
      </c>
      <c r="J92" s="279">
        <f t="shared" si="11"/>
        <v>0</v>
      </c>
    </row>
    <row r="93" spans="1:10" ht="26.25" hidden="1">
      <c r="A93" s="211" t="s">
        <v>186</v>
      </c>
      <c r="B93" s="89" t="s">
        <v>169</v>
      </c>
      <c r="C93" s="201" t="s">
        <v>188</v>
      </c>
      <c r="D93" s="201" t="s">
        <v>170</v>
      </c>
      <c r="E93" s="201" t="s">
        <v>390</v>
      </c>
      <c r="F93" s="70" t="s">
        <v>180</v>
      </c>
      <c r="G93" s="83"/>
      <c r="H93" s="278"/>
      <c r="I93" s="279"/>
      <c r="J93" s="279"/>
    </row>
    <row r="94" spans="1:10" ht="12.75">
      <c r="A94" s="213" t="s">
        <v>190</v>
      </c>
      <c r="B94" s="89" t="s">
        <v>169</v>
      </c>
      <c r="C94" s="202" t="s">
        <v>184</v>
      </c>
      <c r="D94" s="202"/>
      <c r="E94" s="70"/>
      <c r="F94" s="70"/>
      <c r="G94" s="83">
        <f aca="true" t="shared" si="12" ref="G94:J99">G95</f>
        <v>537.51</v>
      </c>
      <c r="H94" s="278"/>
      <c r="I94" s="279">
        <f t="shared" si="12"/>
        <v>597.21</v>
      </c>
      <c r="J94" s="279">
        <f t="shared" si="12"/>
        <v>500.23</v>
      </c>
    </row>
    <row r="95" spans="1:10" ht="12.75">
      <c r="A95" s="213" t="s">
        <v>125</v>
      </c>
      <c r="B95" s="89" t="s">
        <v>169</v>
      </c>
      <c r="C95" s="202" t="s">
        <v>184</v>
      </c>
      <c r="D95" s="202" t="s">
        <v>179</v>
      </c>
      <c r="E95" s="70"/>
      <c r="F95" s="70"/>
      <c r="G95" s="83">
        <f t="shared" si="12"/>
        <v>537.51</v>
      </c>
      <c r="H95" s="278"/>
      <c r="I95" s="279">
        <f t="shared" si="12"/>
        <v>597.21</v>
      </c>
      <c r="J95" s="279">
        <f t="shared" si="12"/>
        <v>500.23</v>
      </c>
    </row>
    <row r="96" spans="1:10" ht="26.25">
      <c r="A96" s="200" t="s">
        <v>363</v>
      </c>
      <c r="B96" s="89" t="s">
        <v>169</v>
      </c>
      <c r="C96" s="201" t="s">
        <v>184</v>
      </c>
      <c r="D96" s="201" t="s">
        <v>179</v>
      </c>
      <c r="E96" s="201" t="s">
        <v>355</v>
      </c>
      <c r="F96" s="70"/>
      <c r="G96" s="83">
        <f t="shared" si="12"/>
        <v>537.51</v>
      </c>
      <c r="H96" s="278"/>
      <c r="I96" s="279">
        <f t="shared" si="12"/>
        <v>597.21</v>
      </c>
      <c r="J96" s="279">
        <f t="shared" si="12"/>
        <v>500.23</v>
      </c>
    </row>
    <row r="97" spans="1:10" ht="12.75">
      <c r="A97" s="211" t="s">
        <v>384</v>
      </c>
      <c r="B97" s="89" t="s">
        <v>169</v>
      </c>
      <c r="C97" s="201" t="s">
        <v>184</v>
      </c>
      <c r="D97" s="201" t="s">
        <v>179</v>
      </c>
      <c r="E97" s="201" t="s">
        <v>385</v>
      </c>
      <c r="F97" s="70"/>
      <c r="G97" s="83">
        <f t="shared" si="12"/>
        <v>537.51</v>
      </c>
      <c r="H97" s="278"/>
      <c r="I97" s="279">
        <f t="shared" si="12"/>
        <v>597.21</v>
      </c>
      <c r="J97" s="279">
        <f t="shared" si="12"/>
        <v>500.23</v>
      </c>
    </row>
    <row r="98" spans="1:10" ht="12.75">
      <c r="A98" s="211" t="s">
        <v>397</v>
      </c>
      <c r="B98" s="89" t="s">
        <v>169</v>
      </c>
      <c r="C98" s="201" t="s">
        <v>184</v>
      </c>
      <c r="D98" s="201" t="s">
        <v>179</v>
      </c>
      <c r="E98" s="201" t="s">
        <v>387</v>
      </c>
      <c r="F98" s="70"/>
      <c r="G98" s="83">
        <f t="shared" si="12"/>
        <v>537.51</v>
      </c>
      <c r="H98" s="278"/>
      <c r="I98" s="279">
        <f t="shared" si="12"/>
        <v>597.21</v>
      </c>
      <c r="J98" s="279">
        <f t="shared" si="12"/>
        <v>500.23</v>
      </c>
    </row>
    <row r="99" spans="1:10" ht="26.25">
      <c r="A99" s="211" t="s">
        <v>393</v>
      </c>
      <c r="B99" s="89" t="s">
        <v>169</v>
      </c>
      <c r="C99" s="201" t="s">
        <v>184</v>
      </c>
      <c r="D99" s="201" t="s">
        <v>179</v>
      </c>
      <c r="E99" s="201" t="s">
        <v>389</v>
      </c>
      <c r="F99" s="70"/>
      <c r="G99" s="83">
        <f t="shared" si="12"/>
        <v>537.51</v>
      </c>
      <c r="H99" s="278"/>
      <c r="I99" s="279">
        <f t="shared" si="12"/>
        <v>597.21</v>
      </c>
      <c r="J99" s="279">
        <f t="shared" si="12"/>
        <v>500.23</v>
      </c>
    </row>
    <row r="100" spans="1:10" ht="26.25">
      <c r="A100" s="205" t="s">
        <v>353</v>
      </c>
      <c r="B100" s="89" t="s">
        <v>169</v>
      </c>
      <c r="C100" s="201" t="s">
        <v>184</v>
      </c>
      <c r="D100" s="201" t="s">
        <v>179</v>
      </c>
      <c r="E100" s="201" t="s">
        <v>390</v>
      </c>
      <c r="F100" s="70"/>
      <c r="G100" s="83">
        <f>G101+G102</f>
        <v>537.51</v>
      </c>
      <c r="H100" s="278"/>
      <c r="I100" s="279">
        <f>I101+I102</f>
        <v>597.21</v>
      </c>
      <c r="J100" s="279">
        <f>J101+J102</f>
        <v>500.23</v>
      </c>
    </row>
    <row r="101" spans="1:10" ht="12.75">
      <c r="A101" s="206" t="s">
        <v>424</v>
      </c>
      <c r="B101" s="89" t="s">
        <v>169</v>
      </c>
      <c r="C101" s="70" t="s">
        <v>184</v>
      </c>
      <c r="D101" s="70" t="s">
        <v>179</v>
      </c>
      <c r="E101" s="70" t="s">
        <v>336</v>
      </c>
      <c r="F101" s="70" t="s">
        <v>185</v>
      </c>
      <c r="G101" s="83">
        <v>313.31</v>
      </c>
      <c r="H101" s="278">
        <f>I101-G101</f>
        <v>55.45999999999998</v>
      </c>
      <c r="I101" s="279">
        <v>368.77</v>
      </c>
      <c r="J101" s="279">
        <v>368.77</v>
      </c>
    </row>
    <row r="102" spans="1:10" ht="26.25">
      <c r="A102" s="91" t="s">
        <v>425</v>
      </c>
      <c r="B102" s="89" t="s">
        <v>169</v>
      </c>
      <c r="C102" s="70" t="s">
        <v>184</v>
      </c>
      <c r="D102" s="70" t="s">
        <v>179</v>
      </c>
      <c r="E102" s="70" t="s">
        <v>336</v>
      </c>
      <c r="F102" s="70" t="s">
        <v>271</v>
      </c>
      <c r="G102" s="83">
        <v>224.2</v>
      </c>
      <c r="H102" s="278">
        <f>I102-G102</f>
        <v>4.240000000000009</v>
      </c>
      <c r="I102" s="279">
        <v>228.44</v>
      </c>
      <c r="J102" s="279">
        <v>131.46</v>
      </c>
    </row>
    <row r="103" spans="1:10" s="29" customFormat="1" ht="12.75">
      <c r="A103" s="72" t="s">
        <v>191</v>
      </c>
      <c r="B103" s="86" t="s">
        <v>169</v>
      </c>
      <c r="C103" s="218" t="s">
        <v>192</v>
      </c>
      <c r="D103" s="218" t="s">
        <v>192</v>
      </c>
      <c r="E103" s="218" t="s">
        <v>395</v>
      </c>
      <c r="F103" s="218" t="s">
        <v>173</v>
      </c>
      <c r="G103" s="149">
        <v>209.98</v>
      </c>
      <c r="H103" s="278">
        <f>I103-G103</f>
        <v>-112.05999999999999</v>
      </c>
      <c r="I103" s="278">
        <v>97.92</v>
      </c>
      <c r="J103" s="278">
        <v>195.9</v>
      </c>
    </row>
    <row r="104" spans="1:10" s="29" customFormat="1" ht="12.75">
      <c r="A104" s="374" t="s">
        <v>37</v>
      </c>
      <c r="B104" s="374"/>
      <c r="C104" s="374"/>
      <c r="D104" s="374"/>
      <c r="E104" s="374"/>
      <c r="F104" s="374"/>
      <c r="G104" s="179">
        <f>G7+G54+G63+G78+G86+G94+G103</f>
        <v>4496.889999999999</v>
      </c>
      <c r="H104" s="278">
        <f>I104-G104</f>
        <v>-213.95999999999913</v>
      </c>
      <c r="I104" s="280">
        <f>I7+I54+I63+I68+I78+I86+I94+I103</f>
        <v>4282.93</v>
      </c>
      <c r="J104" s="280">
        <f>J94+J86+J78+J68+J7+J103+J54+J63</f>
        <v>4314.43</v>
      </c>
    </row>
    <row r="105" spans="1:6" ht="12.75">
      <c r="A105" s="185"/>
      <c r="B105" s="185"/>
      <c r="C105" s="186"/>
      <c r="D105" s="186"/>
      <c r="E105" s="186"/>
      <c r="F105" s="186"/>
    </row>
    <row r="107" ht="12.75">
      <c r="H107" s="95"/>
    </row>
    <row r="108" ht="12.75">
      <c r="H108" s="95"/>
    </row>
    <row r="109" spans="8:9" ht="12.75">
      <c r="H109" s="95"/>
      <c r="I109" s="95"/>
    </row>
    <row r="110" spans="8:9" ht="12.75">
      <c r="H110" s="95"/>
      <c r="I110" s="95"/>
    </row>
    <row r="111" spans="8:9" ht="12.75">
      <c r="H111" s="95"/>
      <c r="I111" s="95"/>
    </row>
    <row r="112" spans="8:9" ht="12.75">
      <c r="H112" s="95"/>
      <c r="I112" s="95"/>
    </row>
    <row r="113" spans="8:9" ht="12.75">
      <c r="H113" s="95"/>
      <c r="I113" s="95"/>
    </row>
    <row r="114" spans="8:10" ht="12.75">
      <c r="H114" s="95"/>
      <c r="J114" s="94"/>
    </row>
    <row r="115" spans="8:10" ht="12.75">
      <c r="H115" s="95"/>
      <c r="J115" s="94"/>
    </row>
  </sheetData>
  <sheetProtection/>
  <mergeCells count="3">
    <mergeCell ref="A104:F104"/>
    <mergeCell ref="A2:J2"/>
    <mergeCell ref="F1:J1"/>
  </mergeCells>
  <printOptions/>
  <pageMargins left="1.141732283464567" right="0.1968503937007874" top="0.5905511811023623" bottom="0.2755905511811024" header="0.31496062992125984" footer="0.31496062992125984"/>
  <pageSetup fitToHeight="0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117"/>
  <sheetViews>
    <sheetView view="pageBreakPreview" zoomScale="90" zoomScaleSheetLayoutView="90" zoomScalePageLayoutView="0" workbookViewId="0" topLeftCell="A95">
      <selection activeCell="D59" sqref="D59"/>
    </sheetView>
  </sheetViews>
  <sheetFormatPr defaultColWidth="36.00390625" defaultRowHeight="12.75"/>
  <cols>
    <col min="1" max="1" width="57.625" style="25" customWidth="1"/>
    <col min="2" max="2" width="7.50390625" style="27" customWidth="1"/>
    <col min="3" max="3" width="6.625" style="27" customWidth="1"/>
    <col min="4" max="4" width="16.50390625" style="27" customWidth="1"/>
    <col min="5" max="5" width="8.875" style="27" customWidth="1"/>
    <col min="6" max="6" width="12.50390625" style="94" hidden="1" customWidth="1"/>
    <col min="7" max="7" width="14.125" style="94" customWidth="1"/>
    <col min="8" max="8" width="15.50390625" style="95" customWidth="1"/>
    <col min="9" max="9" width="9.125" style="28" hidden="1" customWidth="1"/>
    <col min="10" max="252" width="9.125" style="28" customWidth="1"/>
    <col min="253" max="253" width="3.50390625" style="28" customWidth="1"/>
    <col min="254" max="16384" width="36.00390625" style="28" customWidth="1"/>
  </cols>
  <sheetData>
    <row r="1" spans="1:11" ht="159.75" customHeight="1">
      <c r="A1" s="2"/>
      <c r="B1" s="2"/>
      <c r="E1" s="351" t="s">
        <v>497</v>
      </c>
      <c r="F1" s="351"/>
      <c r="G1" s="351"/>
      <c r="H1" s="351"/>
      <c r="I1" s="351"/>
      <c r="J1" s="373"/>
      <c r="K1" s="373"/>
    </row>
    <row r="2" spans="6:8" ht="16.5" customHeight="1">
      <c r="F2" s="79"/>
      <c r="G2" s="79"/>
      <c r="H2" s="79"/>
    </row>
    <row r="3" spans="1:8" s="30" customFormat="1" ht="89.25" customHeight="1">
      <c r="A3" s="336" t="s">
        <v>459</v>
      </c>
      <c r="B3" s="336"/>
      <c r="C3" s="336"/>
      <c r="D3" s="336"/>
      <c r="E3" s="336"/>
      <c r="F3" s="336"/>
      <c r="G3" s="336"/>
      <c r="H3" s="336"/>
    </row>
    <row r="4" spans="1:8" s="29" customFormat="1" ht="15">
      <c r="A4" s="80"/>
      <c r="B4" s="80"/>
      <c r="C4" s="80"/>
      <c r="D4" s="81"/>
      <c r="E4" s="82"/>
      <c r="F4" s="82"/>
      <c r="G4" s="82"/>
      <c r="H4" s="119" t="s">
        <v>292</v>
      </c>
    </row>
    <row r="5" spans="1:8" s="50" customFormat="1" ht="81.75" customHeight="1">
      <c r="A5" s="162" t="s">
        <v>70</v>
      </c>
      <c r="B5" s="161" t="s">
        <v>164</v>
      </c>
      <c r="C5" s="161" t="s">
        <v>165</v>
      </c>
      <c r="D5" s="161" t="s">
        <v>166</v>
      </c>
      <c r="E5" s="161" t="s">
        <v>167</v>
      </c>
      <c r="F5" s="174" t="s">
        <v>463</v>
      </c>
      <c r="G5" s="174" t="s">
        <v>313</v>
      </c>
      <c r="H5" s="174" t="s">
        <v>411</v>
      </c>
    </row>
    <row r="6" spans="1:8" s="49" customFormat="1" ht="12.75">
      <c r="A6" s="158">
        <v>1</v>
      </c>
      <c r="B6" s="161" t="s">
        <v>71</v>
      </c>
      <c r="C6" s="161" t="s">
        <v>72</v>
      </c>
      <c r="D6" s="161" t="s">
        <v>73</v>
      </c>
      <c r="E6" s="161" t="s">
        <v>74</v>
      </c>
      <c r="F6" s="174"/>
      <c r="G6" s="174"/>
      <c r="H6" s="175">
        <v>7</v>
      </c>
    </row>
    <row r="7" spans="1:8" s="49" customFormat="1" ht="12.75">
      <c r="A7" s="158" t="s">
        <v>339</v>
      </c>
      <c r="B7" s="161"/>
      <c r="C7" s="161"/>
      <c r="D7" s="161"/>
      <c r="E7" s="161"/>
      <c r="F7" s="174"/>
      <c r="G7" s="174"/>
      <c r="H7" s="175"/>
    </row>
    <row r="8" spans="1:8" s="29" customFormat="1" ht="12.75">
      <c r="A8" s="176" t="s">
        <v>168</v>
      </c>
      <c r="B8" s="177" t="s">
        <v>170</v>
      </c>
      <c r="C8" s="177"/>
      <c r="D8" s="177"/>
      <c r="E8" s="178"/>
      <c r="F8" s="203">
        <f>F9+F26+F47+F18+F40</f>
        <v>2879.4</v>
      </c>
      <c r="G8" s="179">
        <f>H8-F8</f>
        <v>3658.07</v>
      </c>
      <c r="H8" s="283">
        <f>H9+H26+H47+H18+H40</f>
        <v>6537.47</v>
      </c>
    </row>
    <row r="9" spans="1:8" s="29" customFormat="1" ht="34.5" customHeight="1">
      <c r="A9" s="180" t="s">
        <v>171</v>
      </c>
      <c r="B9" s="161" t="s">
        <v>170</v>
      </c>
      <c r="C9" s="161" t="s">
        <v>172</v>
      </c>
      <c r="D9" s="161"/>
      <c r="E9" s="173"/>
      <c r="F9" s="152">
        <f>F10</f>
        <v>431</v>
      </c>
      <c r="G9" s="179">
        <f aca="true" t="shared" si="0" ref="G9:G89">H9-F9</f>
        <v>445.75</v>
      </c>
      <c r="H9" s="283">
        <f>H10</f>
        <v>876.75</v>
      </c>
    </row>
    <row r="10" spans="1:8" s="29" customFormat="1" ht="27" customHeight="1">
      <c r="A10" s="87" t="s">
        <v>337</v>
      </c>
      <c r="B10" s="89" t="s">
        <v>170</v>
      </c>
      <c r="C10" s="89" t="s">
        <v>172</v>
      </c>
      <c r="D10" s="89" t="s">
        <v>340</v>
      </c>
      <c r="E10" s="89"/>
      <c r="F10" s="152">
        <f>F11</f>
        <v>431</v>
      </c>
      <c r="G10" s="179">
        <f t="shared" si="0"/>
        <v>445.75</v>
      </c>
      <c r="H10" s="174">
        <f>H11</f>
        <v>876.75</v>
      </c>
    </row>
    <row r="11" spans="1:8" s="29" customFormat="1" ht="17.25" customHeight="1">
      <c r="A11" s="87" t="s">
        <v>354</v>
      </c>
      <c r="B11" s="89" t="s">
        <v>170</v>
      </c>
      <c r="C11" s="89" t="s">
        <v>172</v>
      </c>
      <c r="D11" s="89" t="s">
        <v>341</v>
      </c>
      <c r="E11" s="89"/>
      <c r="F11" s="152">
        <f>F15+F16</f>
        <v>431</v>
      </c>
      <c r="G11" s="179">
        <f t="shared" si="0"/>
        <v>445.75</v>
      </c>
      <c r="H11" s="174">
        <f>H15+H16+H17</f>
        <v>876.75</v>
      </c>
    </row>
    <row r="12" spans="1:8" s="29" customFormat="1" ht="17.25" customHeight="1">
      <c r="A12" s="87" t="s">
        <v>338</v>
      </c>
      <c r="B12" s="89" t="s">
        <v>170</v>
      </c>
      <c r="C12" s="89" t="s">
        <v>172</v>
      </c>
      <c r="D12" s="89" t="s">
        <v>341</v>
      </c>
      <c r="E12" s="89"/>
      <c r="F12" s="152"/>
      <c r="G12" s="198">
        <f>G15+G16+G17</f>
        <v>445.75</v>
      </c>
      <c r="H12" s="174">
        <f>H15+H16+H17</f>
        <v>876.75</v>
      </c>
    </row>
    <row r="13" spans="1:8" s="29" customFormat="1" ht="27.75" customHeight="1">
      <c r="A13" s="87" t="s">
        <v>342</v>
      </c>
      <c r="B13" s="89" t="s">
        <v>170</v>
      </c>
      <c r="C13" s="89" t="s">
        <v>172</v>
      </c>
      <c r="D13" s="89" t="s">
        <v>343</v>
      </c>
      <c r="E13" s="89"/>
      <c r="F13" s="152"/>
      <c r="G13" s="179"/>
      <c r="H13" s="174">
        <f>H14</f>
        <v>876.75</v>
      </c>
    </row>
    <row r="14" spans="1:8" s="29" customFormat="1" ht="26.25">
      <c r="A14" s="87" t="s">
        <v>344</v>
      </c>
      <c r="B14" s="89" t="s">
        <v>170</v>
      </c>
      <c r="C14" s="89" t="s">
        <v>172</v>
      </c>
      <c r="D14" s="89" t="s">
        <v>329</v>
      </c>
      <c r="E14" s="89"/>
      <c r="F14" s="152">
        <f>F15+F16</f>
        <v>431</v>
      </c>
      <c r="G14" s="179">
        <f t="shared" si="0"/>
        <v>445.75</v>
      </c>
      <c r="H14" s="174">
        <f>H15+H16</f>
        <v>876.75</v>
      </c>
    </row>
    <row r="15" spans="1:11" s="29" customFormat="1" ht="12.75">
      <c r="A15" s="87" t="s">
        <v>275</v>
      </c>
      <c r="B15" s="89" t="s">
        <v>170</v>
      </c>
      <c r="C15" s="89" t="s">
        <v>172</v>
      </c>
      <c r="D15" s="89" t="s">
        <v>329</v>
      </c>
      <c r="E15" s="89" t="s">
        <v>174</v>
      </c>
      <c r="F15" s="152">
        <v>331</v>
      </c>
      <c r="G15" s="179">
        <f t="shared" si="0"/>
        <v>342.39</v>
      </c>
      <c r="H15" s="174">
        <v>673.39</v>
      </c>
      <c r="K15" s="28"/>
    </row>
    <row r="16" spans="1:11" s="29" customFormat="1" ht="12.75">
      <c r="A16" s="87" t="s">
        <v>276</v>
      </c>
      <c r="B16" s="89" t="s">
        <v>170</v>
      </c>
      <c r="C16" s="89" t="s">
        <v>172</v>
      </c>
      <c r="D16" s="89" t="s">
        <v>329</v>
      </c>
      <c r="E16" s="89" t="s">
        <v>269</v>
      </c>
      <c r="F16" s="152">
        <v>100</v>
      </c>
      <c r="G16" s="179">
        <f t="shared" si="0"/>
        <v>103.36000000000001</v>
      </c>
      <c r="H16" s="174">
        <v>203.36</v>
      </c>
      <c r="K16" s="28"/>
    </row>
    <row r="17" spans="1:11" s="29" customFormat="1" ht="26.25">
      <c r="A17" s="87" t="s">
        <v>279</v>
      </c>
      <c r="B17" s="89" t="s">
        <v>170</v>
      </c>
      <c r="C17" s="89" t="s">
        <v>172</v>
      </c>
      <c r="D17" s="89" t="s">
        <v>329</v>
      </c>
      <c r="E17" s="89" t="s">
        <v>177</v>
      </c>
      <c r="F17" s="152"/>
      <c r="G17" s="179"/>
      <c r="H17" s="174">
        <v>0</v>
      </c>
      <c r="K17" s="28"/>
    </row>
    <row r="18" spans="1:9" s="51" customFormat="1" ht="39">
      <c r="A18" s="85" t="s">
        <v>66</v>
      </c>
      <c r="B18" s="86" t="s">
        <v>175</v>
      </c>
      <c r="C18" s="86" t="s">
        <v>176</v>
      </c>
      <c r="D18" s="86"/>
      <c r="E18" s="86"/>
      <c r="F18" s="152">
        <f>F19</f>
        <v>431</v>
      </c>
      <c r="G18" s="179">
        <f t="shared" si="0"/>
        <v>444.16999999999996</v>
      </c>
      <c r="H18" s="174">
        <f>H19</f>
        <v>875.17</v>
      </c>
      <c r="I18" s="29"/>
    </row>
    <row r="19" spans="1:9" s="51" customFormat="1" ht="21.75" customHeight="1">
      <c r="A19" s="87" t="s">
        <v>337</v>
      </c>
      <c r="B19" s="88" t="s">
        <v>170</v>
      </c>
      <c r="C19" s="88" t="s">
        <v>176</v>
      </c>
      <c r="D19" s="89" t="s">
        <v>340</v>
      </c>
      <c r="E19" s="71"/>
      <c r="F19" s="152">
        <f>F20</f>
        <v>431</v>
      </c>
      <c r="G19" s="179">
        <f t="shared" si="0"/>
        <v>444.16999999999996</v>
      </c>
      <c r="H19" s="174">
        <f>H20</f>
        <v>875.17</v>
      </c>
      <c r="I19" s="29"/>
    </row>
    <row r="20" spans="1:9" s="51" customFormat="1" ht="30" customHeight="1">
      <c r="A20" s="87" t="s">
        <v>347</v>
      </c>
      <c r="B20" s="88" t="s">
        <v>170</v>
      </c>
      <c r="C20" s="88" t="s">
        <v>176</v>
      </c>
      <c r="D20" s="89" t="s">
        <v>345</v>
      </c>
      <c r="E20" s="71"/>
      <c r="F20" s="152">
        <f>F21</f>
        <v>431</v>
      </c>
      <c r="G20" s="179">
        <f t="shared" si="0"/>
        <v>444.16999999999996</v>
      </c>
      <c r="H20" s="174">
        <f>H21</f>
        <v>875.17</v>
      </c>
      <c r="I20" s="29"/>
    </row>
    <row r="21" spans="1:9" s="51" customFormat="1" ht="40.5" customHeight="1">
      <c r="A21" s="87" t="s">
        <v>348</v>
      </c>
      <c r="B21" s="88" t="s">
        <v>170</v>
      </c>
      <c r="C21" s="88" t="s">
        <v>176</v>
      </c>
      <c r="D21" s="89" t="s">
        <v>346</v>
      </c>
      <c r="E21" s="71"/>
      <c r="F21" s="152">
        <f>F23+F24</f>
        <v>431</v>
      </c>
      <c r="G21" s="179">
        <f t="shared" si="0"/>
        <v>444.16999999999996</v>
      </c>
      <c r="H21" s="174">
        <f>H22</f>
        <v>875.17</v>
      </c>
      <c r="I21" s="29"/>
    </row>
    <row r="22" spans="1:9" s="51" customFormat="1" ht="40.5" customHeight="1">
      <c r="A22" s="87" t="s">
        <v>344</v>
      </c>
      <c r="B22" s="88" t="s">
        <v>170</v>
      </c>
      <c r="C22" s="88" t="s">
        <v>176</v>
      </c>
      <c r="D22" s="89" t="s">
        <v>330</v>
      </c>
      <c r="E22" s="71"/>
      <c r="F22" s="152"/>
      <c r="G22" s="179">
        <f t="shared" si="0"/>
        <v>875.17</v>
      </c>
      <c r="H22" s="174">
        <f>H23+H24</f>
        <v>875.17</v>
      </c>
      <c r="I22" s="29"/>
    </row>
    <row r="23" spans="1:9" s="51" customFormat="1" ht="24" customHeight="1">
      <c r="A23" s="87" t="s">
        <v>275</v>
      </c>
      <c r="B23" s="88" t="s">
        <v>170</v>
      </c>
      <c r="C23" s="88" t="s">
        <v>176</v>
      </c>
      <c r="D23" s="89" t="s">
        <v>330</v>
      </c>
      <c r="E23" s="71" t="s">
        <v>174</v>
      </c>
      <c r="F23" s="152">
        <v>331</v>
      </c>
      <c r="G23" s="179"/>
      <c r="H23" s="174">
        <v>672.17</v>
      </c>
      <c r="I23" s="29"/>
    </row>
    <row r="24" spans="1:9" s="51" customFormat="1" ht="21" customHeight="1">
      <c r="A24" s="87" t="s">
        <v>291</v>
      </c>
      <c r="B24" s="88" t="s">
        <v>170</v>
      </c>
      <c r="C24" s="88" t="s">
        <v>176</v>
      </c>
      <c r="D24" s="89" t="s">
        <v>330</v>
      </c>
      <c r="E24" s="71" t="s">
        <v>269</v>
      </c>
      <c r="F24" s="152">
        <v>100</v>
      </c>
      <c r="G24" s="179">
        <f t="shared" si="0"/>
        <v>103</v>
      </c>
      <c r="H24" s="174">
        <v>203</v>
      </c>
      <c r="I24" s="29"/>
    </row>
    <row r="25" spans="1:8" s="51" customFormat="1" ht="54" customHeight="1" hidden="1">
      <c r="A25" s="87" t="s">
        <v>65</v>
      </c>
      <c r="B25" s="89" t="s">
        <v>170</v>
      </c>
      <c r="C25" s="89" t="s">
        <v>178</v>
      </c>
      <c r="D25" s="89"/>
      <c r="E25" s="89"/>
      <c r="F25" s="152">
        <f>F26</f>
        <v>1177.5</v>
      </c>
      <c r="G25" s="179">
        <f t="shared" si="0"/>
        <v>1521.56</v>
      </c>
      <c r="H25" s="174">
        <f>H26</f>
        <v>2699.06</v>
      </c>
    </row>
    <row r="26" spans="1:8" ht="41.25" customHeight="1">
      <c r="A26" s="199" t="s">
        <v>65</v>
      </c>
      <c r="B26" s="201" t="s">
        <v>170</v>
      </c>
      <c r="C26" s="201" t="s">
        <v>178</v>
      </c>
      <c r="D26" s="201"/>
      <c r="E26" s="89"/>
      <c r="F26" s="152">
        <f>F27</f>
        <v>1177.5</v>
      </c>
      <c r="G26" s="179">
        <f t="shared" si="0"/>
        <v>1521.56</v>
      </c>
      <c r="H26" s="174">
        <f>H27</f>
        <v>2699.06</v>
      </c>
    </row>
    <row r="27" spans="1:8" ht="35.25" customHeight="1">
      <c r="A27" s="200" t="s">
        <v>357</v>
      </c>
      <c r="B27" s="201" t="s">
        <v>170</v>
      </c>
      <c r="C27" s="201" t="s">
        <v>178</v>
      </c>
      <c r="D27" s="201" t="s">
        <v>356</v>
      </c>
      <c r="E27" s="202"/>
      <c r="F27" s="259">
        <f>F30+F31+F32+F33+F34+F35</f>
        <v>1177.5</v>
      </c>
      <c r="G27" s="209">
        <f t="shared" si="0"/>
        <v>1521.56</v>
      </c>
      <c r="H27" s="284">
        <f>H28</f>
        <v>2699.06</v>
      </c>
    </row>
    <row r="28" spans="1:8" ht="35.25" customHeight="1">
      <c r="A28" s="204" t="s">
        <v>358</v>
      </c>
      <c r="B28" s="201" t="s">
        <v>170</v>
      </c>
      <c r="C28" s="201" t="s">
        <v>178</v>
      </c>
      <c r="D28" s="201" t="s">
        <v>356</v>
      </c>
      <c r="E28" s="202"/>
      <c r="F28" s="209"/>
      <c r="G28" s="209"/>
      <c r="H28" s="284">
        <f>H29</f>
        <v>2699.06</v>
      </c>
    </row>
    <row r="29" spans="1:8" ht="52.5">
      <c r="A29" s="205" t="s">
        <v>359</v>
      </c>
      <c r="B29" s="201" t="s">
        <v>170</v>
      </c>
      <c r="C29" s="201" t="s">
        <v>178</v>
      </c>
      <c r="D29" s="201" t="s">
        <v>350</v>
      </c>
      <c r="E29" s="201"/>
      <c r="F29" s="209"/>
      <c r="G29" s="209"/>
      <c r="H29" s="284">
        <f>H30</f>
        <v>2699.06</v>
      </c>
    </row>
    <row r="30" spans="1:8" ht="26.25">
      <c r="A30" s="87" t="s">
        <v>344</v>
      </c>
      <c r="B30" s="89" t="s">
        <v>170</v>
      </c>
      <c r="C30" s="89" t="s">
        <v>178</v>
      </c>
      <c r="D30" s="89" t="s">
        <v>349</v>
      </c>
      <c r="E30" s="89"/>
      <c r="F30" s="152"/>
      <c r="G30" s="179">
        <f t="shared" si="0"/>
        <v>2699.06</v>
      </c>
      <c r="H30" s="174">
        <f>H31+H32+H33+H34+H35+H36+H37+H38+H39</f>
        <v>2699.06</v>
      </c>
    </row>
    <row r="31" spans="1:8" ht="12.75">
      <c r="A31" s="87" t="s">
        <v>275</v>
      </c>
      <c r="B31" s="89" t="s">
        <v>170</v>
      </c>
      <c r="C31" s="89" t="s">
        <v>178</v>
      </c>
      <c r="D31" s="89" t="s">
        <v>349</v>
      </c>
      <c r="E31" s="89" t="s">
        <v>174</v>
      </c>
      <c r="F31" s="152">
        <v>887</v>
      </c>
      <c r="G31" s="179"/>
      <c r="H31" s="174">
        <v>1978.25</v>
      </c>
    </row>
    <row r="32" spans="1:8" ht="26.25">
      <c r="A32" s="87" t="s">
        <v>370</v>
      </c>
      <c r="B32" s="89" t="s">
        <v>170</v>
      </c>
      <c r="C32" s="89" t="s">
        <v>178</v>
      </c>
      <c r="D32" s="89" t="s">
        <v>349</v>
      </c>
      <c r="E32" s="89" t="s">
        <v>269</v>
      </c>
      <c r="F32" s="152">
        <v>268</v>
      </c>
      <c r="G32" s="179"/>
      <c r="H32" s="174">
        <v>597.43</v>
      </c>
    </row>
    <row r="33" spans="1:8" ht="26.25">
      <c r="A33" s="182" t="s">
        <v>279</v>
      </c>
      <c r="B33" s="89" t="s">
        <v>170</v>
      </c>
      <c r="C33" s="89" t="s">
        <v>178</v>
      </c>
      <c r="D33" s="89" t="s">
        <v>349</v>
      </c>
      <c r="E33" s="93" t="s">
        <v>177</v>
      </c>
      <c r="F33" s="152">
        <v>10</v>
      </c>
      <c r="G33" s="179">
        <f t="shared" si="0"/>
        <v>-1.5999999999999996</v>
      </c>
      <c r="H33" s="174">
        <v>8.4</v>
      </c>
    </row>
    <row r="34" spans="1:8" ht="26.25">
      <c r="A34" s="182" t="s">
        <v>186</v>
      </c>
      <c r="B34" s="89" t="s">
        <v>170</v>
      </c>
      <c r="C34" s="89" t="s">
        <v>178</v>
      </c>
      <c r="D34" s="89" t="s">
        <v>349</v>
      </c>
      <c r="E34" s="93">
        <v>244</v>
      </c>
      <c r="F34" s="152"/>
      <c r="G34" s="179">
        <f t="shared" si="0"/>
        <v>75.8</v>
      </c>
      <c r="H34" s="174">
        <v>75.8</v>
      </c>
    </row>
    <row r="35" spans="1:8" ht="26.25">
      <c r="A35" s="182" t="s">
        <v>186</v>
      </c>
      <c r="B35" s="89" t="s">
        <v>170</v>
      </c>
      <c r="C35" s="89" t="s">
        <v>178</v>
      </c>
      <c r="D35" s="89" t="s">
        <v>428</v>
      </c>
      <c r="E35" s="93" t="s">
        <v>180</v>
      </c>
      <c r="F35" s="152">
        <v>12.5</v>
      </c>
      <c r="G35" s="179"/>
      <c r="H35" s="174"/>
    </row>
    <row r="36" spans="1:8" ht="78.75" hidden="1">
      <c r="A36" s="182" t="s">
        <v>280</v>
      </c>
      <c r="B36" s="89" t="s">
        <v>170</v>
      </c>
      <c r="C36" s="89" t="s">
        <v>178</v>
      </c>
      <c r="D36" s="89" t="s">
        <v>349</v>
      </c>
      <c r="E36" s="183" t="s">
        <v>281</v>
      </c>
      <c r="F36" s="152">
        <v>0</v>
      </c>
      <c r="G36" s="179">
        <f t="shared" si="0"/>
        <v>0</v>
      </c>
      <c r="H36" s="174">
        <v>0</v>
      </c>
    </row>
    <row r="37" spans="1:8" ht="12.75">
      <c r="A37" s="182" t="s">
        <v>181</v>
      </c>
      <c r="B37" s="89" t="s">
        <v>170</v>
      </c>
      <c r="C37" s="89" t="s">
        <v>178</v>
      </c>
      <c r="D37" s="89" t="s">
        <v>349</v>
      </c>
      <c r="E37" s="183" t="s">
        <v>182</v>
      </c>
      <c r="F37" s="152"/>
      <c r="G37" s="179">
        <f t="shared" si="0"/>
        <v>25</v>
      </c>
      <c r="H37" s="174">
        <v>25</v>
      </c>
    </row>
    <row r="38" spans="1:8" ht="12.75">
      <c r="A38" s="182" t="s">
        <v>282</v>
      </c>
      <c r="B38" s="89" t="s">
        <v>170</v>
      </c>
      <c r="C38" s="89" t="s">
        <v>178</v>
      </c>
      <c r="D38" s="89" t="s">
        <v>349</v>
      </c>
      <c r="E38" s="183" t="s">
        <v>183</v>
      </c>
      <c r="F38" s="152"/>
      <c r="G38" s="179">
        <f t="shared" si="0"/>
        <v>8.5</v>
      </c>
      <c r="H38" s="174">
        <v>8.5</v>
      </c>
    </row>
    <row r="39" spans="1:8" ht="12.75">
      <c r="A39" s="182" t="s">
        <v>282</v>
      </c>
      <c r="B39" s="89" t="s">
        <v>170</v>
      </c>
      <c r="C39" s="89" t="s">
        <v>178</v>
      </c>
      <c r="D39" s="89" t="s">
        <v>349</v>
      </c>
      <c r="E39" s="183" t="s">
        <v>469</v>
      </c>
      <c r="F39" s="152"/>
      <c r="G39" s="179">
        <f t="shared" si="0"/>
        <v>5.68</v>
      </c>
      <c r="H39" s="174">
        <v>5.68</v>
      </c>
    </row>
    <row r="40" spans="1:8" ht="12.75">
      <c r="A40" s="197" t="s">
        <v>64</v>
      </c>
      <c r="B40" s="89" t="s">
        <v>170</v>
      </c>
      <c r="C40" s="89" t="s">
        <v>184</v>
      </c>
      <c r="D40" s="89"/>
      <c r="E40" s="89"/>
      <c r="F40" s="152">
        <f>F41</f>
        <v>5</v>
      </c>
      <c r="G40" s="179">
        <f t="shared" si="0"/>
        <v>0</v>
      </c>
      <c r="H40" s="174">
        <f>H41</f>
        <v>5</v>
      </c>
    </row>
    <row r="41" spans="1:8" ht="26.25">
      <c r="A41" s="200" t="s">
        <v>363</v>
      </c>
      <c r="B41" s="89" t="s">
        <v>170</v>
      </c>
      <c r="C41" s="89" t="s">
        <v>184</v>
      </c>
      <c r="D41" s="89" t="s">
        <v>355</v>
      </c>
      <c r="E41" s="89"/>
      <c r="F41" s="152">
        <f>F42</f>
        <v>5</v>
      </c>
      <c r="G41" s="179">
        <f t="shared" si="0"/>
        <v>0</v>
      </c>
      <c r="H41" s="174">
        <f>H42</f>
        <v>5</v>
      </c>
    </row>
    <row r="42" spans="1:9" ht="12.75">
      <c r="A42" s="200" t="s">
        <v>360</v>
      </c>
      <c r="B42" s="89" t="s">
        <v>170</v>
      </c>
      <c r="C42" s="89" t="s">
        <v>184</v>
      </c>
      <c r="D42" s="89" t="s">
        <v>365</v>
      </c>
      <c r="E42" s="161"/>
      <c r="F42" s="152">
        <v>5</v>
      </c>
      <c r="G42" s="179">
        <f t="shared" si="0"/>
        <v>0</v>
      </c>
      <c r="H42" s="174">
        <v>5</v>
      </c>
      <c r="I42" s="28" t="s">
        <v>283</v>
      </c>
    </row>
    <row r="43" spans="1:8" ht="26.25">
      <c r="A43" s="207" t="s">
        <v>361</v>
      </c>
      <c r="B43" s="89" t="s">
        <v>170</v>
      </c>
      <c r="C43" s="89" t="s">
        <v>184</v>
      </c>
      <c r="D43" s="89" t="s">
        <v>367</v>
      </c>
      <c r="E43" s="161"/>
      <c r="F43" s="152">
        <f>F45+F46</f>
        <v>0</v>
      </c>
      <c r="G43" s="179">
        <f t="shared" si="0"/>
        <v>5</v>
      </c>
      <c r="H43" s="174">
        <f>H44</f>
        <v>5</v>
      </c>
    </row>
    <row r="44" spans="1:8" ht="12.75">
      <c r="A44" s="207" t="s">
        <v>362</v>
      </c>
      <c r="B44" s="89" t="s">
        <v>170</v>
      </c>
      <c r="C44" s="89" t="s">
        <v>184</v>
      </c>
      <c r="D44" s="89" t="s">
        <v>366</v>
      </c>
      <c r="E44" s="161"/>
      <c r="F44" s="152"/>
      <c r="G44" s="179"/>
      <c r="H44" s="174">
        <f>H45</f>
        <v>5</v>
      </c>
    </row>
    <row r="45" spans="1:8" ht="26.25">
      <c r="A45" s="200" t="s">
        <v>364</v>
      </c>
      <c r="B45" s="89" t="s">
        <v>170</v>
      </c>
      <c r="C45" s="89" t="s">
        <v>184</v>
      </c>
      <c r="D45" s="89" t="s">
        <v>332</v>
      </c>
      <c r="E45" s="161"/>
      <c r="F45" s="152"/>
      <c r="G45" s="179">
        <f t="shared" si="0"/>
        <v>5</v>
      </c>
      <c r="H45" s="174">
        <f>H46</f>
        <v>5</v>
      </c>
    </row>
    <row r="46" spans="1:8" ht="12.75">
      <c r="A46" s="208" t="s">
        <v>351</v>
      </c>
      <c r="B46" s="89" t="s">
        <v>170</v>
      </c>
      <c r="C46" s="89" t="s">
        <v>184</v>
      </c>
      <c r="D46" s="89" t="s">
        <v>332</v>
      </c>
      <c r="E46" s="161" t="s">
        <v>333</v>
      </c>
      <c r="F46" s="152"/>
      <c r="G46" s="179">
        <f t="shared" si="0"/>
        <v>5</v>
      </c>
      <c r="H46" s="174">
        <v>5</v>
      </c>
    </row>
    <row r="47" spans="1:8" ht="12.75">
      <c r="A47" s="210" t="s">
        <v>328</v>
      </c>
      <c r="B47" s="202" t="s">
        <v>170</v>
      </c>
      <c r="C47" s="202" t="s">
        <v>312</v>
      </c>
      <c r="D47" s="201"/>
      <c r="E47" s="89"/>
      <c r="F47" s="152">
        <f>F48</f>
        <v>834.9</v>
      </c>
      <c r="G47" s="202"/>
      <c r="H47" s="174">
        <f>H48</f>
        <v>2081.4900000000002</v>
      </c>
    </row>
    <row r="48" spans="1:8" ht="29.25" customHeight="1">
      <c r="A48" s="200" t="s">
        <v>363</v>
      </c>
      <c r="B48" s="201" t="s">
        <v>170</v>
      </c>
      <c r="C48" s="201" t="s">
        <v>312</v>
      </c>
      <c r="D48" s="201" t="s">
        <v>355</v>
      </c>
      <c r="E48" s="89"/>
      <c r="F48" s="152">
        <f>F49</f>
        <v>834.9</v>
      </c>
      <c r="G48" s="202"/>
      <c r="H48" s="174">
        <f>H49</f>
        <v>2081.4900000000002</v>
      </c>
    </row>
    <row r="49" spans="1:8" ht="26.25">
      <c r="A49" s="204" t="s">
        <v>371</v>
      </c>
      <c r="B49" s="201" t="s">
        <v>170</v>
      </c>
      <c r="C49" s="201" t="s">
        <v>312</v>
      </c>
      <c r="D49" s="201" t="s">
        <v>356</v>
      </c>
      <c r="E49" s="89"/>
      <c r="F49" s="152">
        <f>F50+F51+F52+F53+F59</f>
        <v>834.9</v>
      </c>
      <c r="G49" s="202"/>
      <c r="H49" s="174">
        <f>H50</f>
        <v>2081.4900000000002</v>
      </c>
    </row>
    <row r="50" spans="1:9" ht="26.25">
      <c r="A50" s="205" t="s">
        <v>373</v>
      </c>
      <c r="B50" s="201" t="s">
        <v>170</v>
      </c>
      <c r="C50" s="201" t="s">
        <v>312</v>
      </c>
      <c r="D50" s="201" t="s">
        <v>350</v>
      </c>
      <c r="E50" s="183"/>
      <c r="F50" s="152"/>
      <c r="G50" s="202"/>
      <c r="H50" s="174">
        <f>H51+H55</f>
        <v>2081.4900000000002</v>
      </c>
      <c r="I50" s="28" t="s">
        <v>284</v>
      </c>
    </row>
    <row r="51" spans="1:9" ht="26.25">
      <c r="A51" s="205" t="s">
        <v>353</v>
      </c>
      <c r="B51" s="201" t="s">
        <v>170</v>
      </c>
      <c r="C51" s="201" t="s">
        <v>312</v>
      </c>
      <c r="D51" s="201" t="s">
        <v>352</v>
      </c>
      <c r="E51" s="183"/>
      <c r="F51" s="152"/>
      <c r="G51" s="201"/>
      <c r="H51" s="174">
        <f>H52+H53+H57+H58</f>
        <v>2081.4900000000002</v>
      </c>
      <c r="I51" s="28" t="s">
        <v>284</v>
      </c>
    </row>
    <row r="52" spans="1:9" ht="12.75">
      <c r="A52" s="206" t="s">
        <v>424</v>
      </c>
      <c r="B52" s="201" t="s">
        <v>170</v>
      </c>
      <c r="C52" s="201" t="s">
        <v>312</v>
      </c>
      <c r="D52" s="201" t="s">
        <v>352</v>
      </c>
      <c r="E52" s="89" t="s">
        <v>185</v>
      </c>
      <c r="F52" s="152">
        <v>685</v>
      </c>
      <c r="G52" s="201"/>
      <c r="H52" s="174">
        <v>1406.14</v>
      </c>
      <c r="I52" s="28" t="s">
        <v>284</v>
      </c>
    </row>
    <row r="53" spans="1:8" ht="26.25">
      <c r="A53" s="206" t="s">
        <v>427</v>
      </c>
      <c r="B53" s="201" t="s">
        <v>170</v>
      </c>
      <c r="C53" s="201" t="s">
        <v>312</v>
      </c>
      <c r="D53" s="201" t="s">
        <v>352</v>
      </c>
      <c r="E53" s="89" t="s">
        <v>271</v>
      </c>
      <c r="F53" s="152">
        <v>136</v>
      </c>
      <c r="G53" s="201"/>
      <c r="H53" s="174">
        <v>424.65</v>
      </c>
    </row>
    <row r="54" spans="1:8" ht="26.25" hidden="1">
      <c r="A54" s="211" t="s">
        <v>368</v>
      </c>
      <c r="B54" s="201" t="s">
        <v>170</v>
      </c>
      <c r="C54" s="201" t="s">
        <v>312</v>
      </c>
      <c r="D54" s="201" t="s">
        <v>352</v>
      </c>
      <c r="E54" s="89" t="s">
        <v>304</v>
      </c>
      <c r="F54" s="152"/>
      <c r="G54" s="201"/>
      <c r="H54" s="84">
        <v>15</v>
      </c>
    </row>
    <row r="55" spans="1:8" ht="26.25" hidden="1">
      <c r="A55" s="211" t="s">
        <v>372</v>
      </c>
      <c r="B55" s="201" t="s">
        <v>170</v>
      </c>
      <c r="C55" s="201" t="s">
        <v>312</v>
      </c>
      <c r="D55" s="201" t="s">
        <v>369</v>
      </c>
      <c r="E55" s="89"/>
      <c r="F55" s="152" t="e">
        <f>F56</f>
        <v>#REF!</v>
      </c>
      <c r="G55" s="201"/>
      <c r="H55" s="174"/>
    </row>
    <row r="56" spans="1:8" ht="26.25" hidden="1">
      <c r="A56" s="211" t="s">
        <v>368</v>
      </c>
      <c r="B56" s="201" t="s">
        <v>170</v>
      </c>
      <c r="C56" s="201" t="s">
        <v>312</v>
      </c>
      <c r="D56" s="201" t="s">
        <v>369</v>
      </c>
      <c r="E56" s="89"/>
      <c r="F56" s="152" t="e">
        <f>#REF!</f>
        <v>#REF!</v>
      </c>
      <c r="G56" s="201"/>
      <c r="H56" s="174"/>
    </row>
    <row r="57" spans="1:8" ht="26.25">
      <c r="A57" s="182" t="s">
        <v>186</v>
      </c>
      <c r="B57" s="201" t="s">
        <v>170</v>
      </c>
      <c r="C57" s="201" t="s">
        <v>312</v>
      </c>
      <c r="D57" s="201" t="s">
        <v>352</v>
      </c>
      <c r="E57" s="89" t="s">
        <v>180</v>
      </c>
      <c r="F57" s="152"/>
      <c r="G57" s="201"/>
      <c r="H57" s="174">
        <v>234.8</v>
      </c>
    </row>
    <row r="58" spans="1:8" ht="39">
      <c r="A58" s="258" t="s">
        <v>444</v>
      </c>
      <c r="B58" s="201" t="s">
        <v>170</v>
      </c>
      <c r="C58" s="201" t="s">
        <v>312</v>
      </c>
      <c r="D58" s="201" t="s">
        <v>502</v>
      </c>
      <c r="E58" s="89"/>
      <c r="F58" s="152"/>
      <c r="G58" s="201"/>
      <c r="H58" s="174">
        <f>H59</f>
        <v>15.9</v>
      </c>
    </row>
    <row r="59" spans="1:8" ht="26.25">
      <c r="A59" s="182" t="s">
        <v>186</v>
      </c>
      <c r="B59" s="201" t="s">
        <v>170</v>
      </c>
      <c r="C59" s="201" t="s">
        <v>312</v>
      </c>
      <c r="D59" s="201" t="s">
        <v>502</v>
      </c>
      <c r="E59" s="89" t="s">
        <v>180</v>
      </c>
      <c r="F59" s="152">
        <v>13.9</v>
      </c>
      <c r="G59" s="201"/>
      <c r="H59" s="174">
        <v>15.9</v>
      </c>
    </row>
    <row r="60" spans="1:12" ht="12.75">
      <c r="A60" s="213" t="s">
        <v>193</v>
      </c>
      <c r="B60" s="202" t="s">
        <v>172</v>
      </c>
      <c r="C60" s="202"/>
      <c r="D60" s="202"/>
      <c r="E60" s="202"/>
      <c r="F60" s="152">
        <f>F61</f>
        <v>272.6</v>
      </c>
      <c r="G60" s="179">
        <f t="shared" si="0"/>
        <v>51.799999999999955</v>
      </c>
      <c r="H60" s="174">
        <f>H61</f>
        <v>324.4</v>
      </c>
      <c r="L60" s="29"/>
    </row>
    <row r="61" spans="1:8" ht="12.75">
      <c r="A61" s="213" t="s">
        <v>79</v>
      </c>
      <c r="B61" s="202" t="s">
        <v>172</v>
      </c>
      <c r="C61" s="202" t="s">
        <v>176</v>
      </c>
      <c r="D61" s="202"/>
      <c r="E61" s="202"/>
      <c r="F61" s="152">
        <f>F62</f>
        <v>272.6</v>
      </c>
      <c r="G61" s="179">
        <f t="shared" si="0"/>
        <v>51.799999999999955</v>
      </c>
      <c r="H61" s="174">
        <f>H62</f>
        <v>324.4</v>
      </c>
    </row>
    <row r="62" spans="1:8" ht="78.75">
      <c r="A62" s="208" t="s">
        <v>408</v>
      </c>
      <c r="B62" s="201" t="s">
        <v>172</v>
      </c>
      <c r="C62" s="201" t="s">
        <v>176</v>
      </c>
      <c r="D62" s="201" t="s">
        <v>501</v>
      </c>
      <c r="E62" s="201"/>
      <c r="F62" s="152">
        <f>F63+F64</f>
        <v>272.6</v>
      </c>
      <c r="G62" s="179">
        <f t="shared" si="0"/>
        <v>51.799999999999955</v>
      </c>
      <c r="H62" s="174">
        <f>H63+H64+H65</f>
        <v>324.4</v>
      </c>
    </row>
    <row r="63" spans="1:8" ht="12.75">
      <c r="A63" s="206" t="s">
        <v>275</v>
      </c>
      <c r="B63" s="201" t="s">
        <v>172</v>
      </c>
      <c r="C63" s="201" t="s">
        <v>176</v>
      </c>
      <c r="D63" s="201" t="s">
        <v>501</v>
      </c>
      <c r="E63" s="214" t="s">
        <v>174</v>
      </c>
      <c r="F63" s="152">
        <v>209.37</v>
      </c>
      <c r="G63" s="179">
        <f t="shared" si="0"/>
        <v>39.78999999999999</v>
      </c>
      <c r="H63" s="174">
        <v>249.16</v>
      </c>
    </row>
    <row r="64" spans="1:8" ht="39">
      <c r="A64" s="206" t="s">
        <v>278</v>
      </c>
      <c r="B64" s="201" t="s">
        <v>172</v>
      </c>
      <c r="C64" s="201" t="s">
        <v>176</v>
      </c>
      <c r="D64" s="201" t="s">
        <v>501</v>
      </c>
      <c r="E64" s="214" t="s">
        <v>269</v>
      </c>
      <c r="F64" s="152">
        <v>63.23</v>
      </c>
      <c r="G64" s="179">
        <f t="shared" si="0"/>
        <v>12.009999999999998</v>
      </c>
      <c r="H64" s="174">
        <v>75.24</v>
      </c>
    </row>
    <row r="65" spans="1:8" ht="26.25">
      <c r="A65" s="211" t="s">
        <v>368</v>
      </c>
      <c r="B65" s="201" t="s">
        <v>172</v>
      </c>
      <c r="C65" s="201" t="s">
        <v>176</v>
      </c>
      <c r="D65" s="201" t="s">
        <v>501</v>
      </c>
      <c r="E65" s="214" t="s">
        <v>180</v>
      </c>
      <c r="F65" s="152"/>
      <c r="G65" s="179"/>
      <c r="H65" s="174"/>
    </row>
    <row r="66" spans="1:8" ht="26.25">
      <c r="A66" s="258" t="s">
        <v>422</v>
      </c>
      <c r="B66" s="201" t="s">
        <v>176</v>
      </c>
      <c r="C66" s="201" t="s">
        <v>176</v>
      </c>
      <c r="D66" s="201"/>
      <c r="E66" s="201"/>
      <c r="F66" s="152"/>
      <c r="G66" s="152"/>
      <c r="H66" s="285">
        <f>H67</f>
        <v>2</v>
      </c>
    </row>
    <row r="67" spans="1:8" ht="26.25">
      <c r="A67" s="181" t="s">
        <v>357</v>
      </c>
      <c r="B67" s="201" t="s">
        <v>176</v>
      </c>
      <c r="C67" s="201" t="s">
        <v>176</v>
      </c>
      <c r="D67" s="201"/>
      <c r="E67" s="201"/>
      <c r="F67" s="152"/>
      <c r="G67" s="152"/>
      <c r="H67" s="285">
        <f>H68</f>
        <v>2</v>
      </c>
    </row>
    <row r="68" spans="1:8" ht="12.75">
      <c r="A68" s="157" t="s">
        <v>420</v>
      </c>
      <c r="B68" s="201" t="s">
        <v>176</v>
      </c>
      <c r="C68" s="201" t="s">
        <v>419</v>
      </c>
      <c r="D68" s="89" t="s">
        <v>355</v>
      </c>
      <c r="E68" s="89"/>
      <c r="F68" s="152"/>
      <c r="G68" s="152"/>
      <c r="H68" s="285">
        <f>H69</f>
        <v>2</v>
      </c>
    </row>
    <row r="69" spans="1:8" ht="26.25">
      <c r="A69" s="90" t="s">
        <v>421</v>
      </c>
      <c r="B69" s="218" t="s">
        <v>176</v>
      </c>
      <c r="C69" s="218" t="s">
        <v>419</v>
      </c>
      <c r="D69" s="89" t="s">
        <v>377</v>
      </c>
      <c r="E69" s="89"/>
      <c r="F69" s="179"/>
      <c r="G69" s="179"/>
      <c r="H69" s="286">
        <f>H70</f>
        <v>2</v>
      </c>
    </row>
    <row r="70" spans="1:8" ht="26.25">
      <c r="A70" s="157" t="s">
        <v>186</v>
      </c>
      <c r="B70" s="70" t="s">
        <v>176</v>
      </c>
      <c r="C70" s="70" t="s">
        <v>419</v>
      </c>
      <c r="D70" s="89" t="s">
        <v>377</v>
      </c>
      <c r="E70" s="89" t="s">
        <v>180</v>
      </c>
      <c r="F70" s="152"/>
      <c r="G70" s="152"/>
      <c r="H70" s="285">
        <v>2</v>
      </c>
    </row>
    <row r="71" spans="1:8" ht="12.75">
      <c r="A71" s="154" t="s">
        <v>58</v>
      </c>
      <c r="B71" s="70" t="s">
        <v>178</v>
      </c>
      <c r="C71" s="70" t="s">
        <v>179</v>
      </c>
      <c r="D71" s="89"/>
      <c r="E71" s="89"/>
      <c r="F71" s="152">
        <f>F72</f>
        <v>270</v>
      </c>
      <c r="G71" s="152"/>
      <c r="H71" s="285">
        <f>H72</f>
        <v>610.48</v>
      </c>
    </row>
    <row r="72" spans="1:8" ht="26.25">
      <c r="A72" s="157" t="s">
        <v>357</v>
      </c>
      <c r="B72" s="70" t="s">
        <v>178</v>
      </c>
      <c r="C72" s="70" t="s">
        <v>179</v>
      </c>
      <c r="D72" s="89" t="s">
        <v>442</v>
      </c>
      <c r="E72" s="89"/>
      <c r="F72" s="152">
        <f>F73</f>
        <v>270</v>
      </c>
      <c r="G72" s="152"/>
      <c r="H72" s="285">
        <f>H73</f>
        <v>610.48</v>
      </c>
    </row>
    <row r="73" spans="1:8" ht="12.75">
      <c r="A73" s="157" t="s">
        <v>376</v>
      </c>
      <c r="B73" s="70" t="s">
        <v>178</v>
      </c>
      <c r="C73" s="70" t="s">
        <v>179</v>
      </c>
      <c r="D73" s="89" t="s">
        <v>442</v>
      </c>
      <c r="E73" s="89"/>
      <c r="F73" s="152">
        <f>F74+F75</f>
        <v>270</v>
      </c>
      <c r="G73" s="152"/>
      <c r="H73" s="285">
        <f>H74+H75</f>
        <v>610.48</v>
      </c>
    </row>
    <row r="74" spans="1:8" ht="12.75">
      <c r="A74" s="157" t="s">
        <v>270</v>
      </c>
      <c r="B74" s="70" t="s">
        <v>178</v>
      </c>
      <c r="C74" s="70" t="s">
        <v>179</v>
      </c>
      <c r="D74" s="89" t="s">
        <v>442</v>
      </c>
      <c r="E74" s="89" t="s">
        <v>185</v>
      </c>
      <c r="F74" s="152">
        <v>170</v>
      </c>
      <c r="G74" s="152"/>
      <c r="H74" s="285">
        <v>468.88</v>
      </c>
    </row>
    <row r="75" spans="1:8" ht="39">
      <c r="A75" s="157" t="s">
        <v>285</v>
      </c>
      <c r="B75" s="70" t="s">
        <v>178</v>
      </c>
      <c r="C75" s="70" t="s">
        <v>179</v>
      </c>
      <c r="D75" s="89" t="s">
        <v>442</v>
      </c>
      <c r="E75" s="89" t="s">
        <v>271</v>
      </c>
      <c r="F75" s="152">
        <v>100</v>
      </c>
      <c r="G75" s="152"/>
      <c r="H75" s="285">
        <v>141.6</v>
      </c>
    </row>
    <row r="76" spans="1:8" ht="12.75">
      <c r="A76" s="157" t="s">
        <v>380</v>
      </c>
      <c r="B76" s="89" t="s">
        <v>179</v>
      </c>
      <c r="C76" s="89" t="s">
        <v>176</v>
      </c>
      <c r="D76" s="89" t="s">
        <v>381</v>
      </c>
      <c r="E76" s="89"/>
      <c r="F76" s="152">
        <f>F77</f>
        <v>73.6</v>
      </c>
      <c r="G76" s="179">
        <f t="shared" si="0"/>
        <v>15</v>
      </c>
      <c r="H76" s="174">
        <f>H77</f>
        <v>88.6</v>
      </c>
    </row>
    <row r="77" spans="1:8" ht="12.75">
      <c r="A77" s="157" t="s">
        <v>382</v>
      </c>
      <c r="B77" s="89" t="s">
        <v>179</v>
      </c>
      <c r="C77" s="89" t="s">
        <v>176</v>
      </c>
      <c r="D77" s="89" t="s">
        <v>335</v>
      </c>
      <c r="E77" s="89"/>
      <c r="F77" s="152">
        <f>F78</f>
        <v>73.6</v>
      </c>
      <c r="G77" s="179">
        <f t="shared" si="0"/>
        <v>15</v>
      </c>
      <c r="H77" s="174">
        <f>H79+H78</f>
        <v>88.6</v>
      </c>
    </row>
    <row r="78" spans="1:8" ht="26.25">
      <c r="A78" s="157" t="s">
        <v>186</v>
      </c>
      <c r="B78" s="89" t="s">
        <v>179</v>
      </c>
      <c r="C78" s="89" t="s">
        <v>176</v>
      </c>
      <c r="D78" s="89" t="s">
        <v>335</v>
      </c>
      <c r="E78" s="89" t="s">
        <v>180</v>
      </c>
      <c r="F78" s="152">
        <v>73.6</v>
      </c>
      <c r="G78" s="179">
        <f t="shared" si="0"/>
        <v>0</v>
      </c>
      <c r="H78" s="174">
        <v>73.6</v>
      </c>
    </row>
    <row r="79" spans="1:8" ht="26.25">
      <c r="A79" s="157" t="s">
        <v>186</v>
      </c>
      <c r="B79" s="89" t="s">
        <v>179</v>
      </c>
      <c r="C79" s="89" t="s">
        <v>176</v>
      </c>
      <c r="D79" s="89" t="s">
        <v>335</v>
      </c>
      <c r="E79" s="89" t="s">
        <v>418</v>
      </c>
      <c r="F79" s="152"/>
      <c r="G79" s="179">
        <f t="shared" si="0"/>
        <v>15</v>
      </c>
      <c r="H79" s="174">
        <v>15</v>
      </c>
    </row>
    <row r="80" spans="1:8" ht="12.75">
      <c r="A80" s="154" t="s">
        <v>383</v>
      </c>
      <c r="B80" s="86" t="s">
        <v>187</v>
      </c>
      <c r="C80" s="89"/>
      <c r="D80" s="89"/>
      <c r="E80" s="89"/>
      <c r="F80" s="152">
        <f>F81</f>
        <v>255</v>
      </c>
      <c r="G80" s="179">
        <f t="shared" si="0"/>
        <v>355.8299999999999</v>
      </c>
      <c r="H80" s="174">
        <f>H81</f>
        <v>610.8299999999999</v>
      </c>
    </row>
    <row r="81" spans="1:8" ht="12.75">
      <c r="A81" s="154" t="s">
        <v>46</v>
      </c>
      <c r="B81" s="86" t="s">
        <v>187</v>
      </c>
      <c r="C81" s="86" t="s">
        <v>187</v>
      </c>
      <c r="D81" s="89"/>
      <c r="E81" s="89"/>
      <c r="F81" s="152">
        <f>F82</f>
        <v>255</v>
      </c>
      <c r="G81" s="179">
        <f t="shared" si="0"/>
        <v>355.8299999999999</v>
      </c>
      <c r="H81" s="174">
        <f>H82</f>
        <v>610.8299999999999</v>
      </c>
    </row>
    <row r="82" spans="1:8" ht="26.25">
      <c r="A82" s="181" t="s">
        <v>363</v>
      </c>
      <c r="B82" s="89" t="s">
        <v>187</v>
      </c>
      <c r="C82" s="89" t="s">
        <v>187</v>
      </c>
      <c r="D82" s="89" t="s">
        <v>355</v>
      </c>
      <c r="E82" s="89"/>
      <c r="F82" s="152">
        <f>F83+F95</f>
        <v>255</v>
      </c>
      <c r="G82" s="179">
        <f t="shared" si="0"/>
        <v>355.8299999999999</v>
      </c>
      <c r="H82" s="174">
        <f>H83+H95</f>
        <v>610.8299999999999</v>
      </c>
    </row>
    <row r="83" spans="1:8" ht="12.75">
      <c r="A83" s="206" t="s">
        <v>424</v>
      </c>
      <c r="B83" s="89" t="s">
        <v>187</v>
      </c>
      <c r="C83" s="89" t="s">
        <v>187</v>
      </c>
      <c r="D83" s="89" t="s">
        <v>385</v>
      </c>
      <c r="E83" s="89" t="s">
        <v>185</v>
      </c>
      <c r="F83" s="152">
        <v>196</v>
      </c>
      <c r="G83" s="179">
        <f t="shared" si="0"/>
        <v>273.15</v>
      </c>
      <c r="H83" s="174">
        <v>469.15</v>
      </c>
    </row>
    <row r="84" spans="1:8" ht="12.75" hidden="1">
      <c r="A84" s="216" t="s">
        <v>386</v>
      </c>
      <c r="B84" s="215" t="s">
        <v>187</v>
      </c>
      <c r="C84" s="215" t="s">
        <v>187</v>
      </c>
      <c r="D84" s="215" t="s">
        <v>387</v>
      </c>
      <c r="E84" s="215"/>
      <c r="F84" s="152">
        <f>F85+F88</f>
        <v>0</v>
      </c>
      <c r="G84" s="179">
        <f t="shared" si="0"/>
        <v>0</v>
      </c>
      <c r="H84" s="174">
        <f>H85+H88</f>
        <v>0</v>
      </c>
    </row>
    <row r="85" spans="1:8" ht="26.25" hidden="1">
      <c r="A85" s="216" t="s">
        <v>388</v>
      </c>
      <c r="B85" s="215" t="s">
        <v>187</v>
      </c>
      <c r="C85" s="215" t="s">
        <v>187</v>
      </c>
      <c r="D85" s="215" t="s">
        <v>389</v>
      </c>
      <c r="E85" s="215"/>
      <c r="F85" s="152">
        <f>F86</f>
        <v>0</v>
      </c>
      <c r="G85" s="179">
        <f t="shared" si="0"/>
        <v>0</v>
      </c>
      <c r="H85" s="174">
        <f>H86</f>
        <v>0</v>
      </c>
    </row>
    <row r="86" spans="1:8" ht="12.75" hidden="1">
      <c r="A86" s="216" t="s">
        <v>270</v>
      </c>
      <c r="B86" s="215" t="s">
        <v>187</v>
      </c>
      <c r="C86" s="215" t="s">
        <v>187</v>
      </c>
      <c r="D86" s="215" t="s">
        <v>390</v>
      </c>
      <c r="E86" s="215" t="s">
        <v>185</v>
      </c>
      <c r="F86" s="152">
        <f>F87</f>
        <v>0</v>
      </c>
      <c r="G86" s="179">
        <f t="shared" si="0"/>
        <v>0</v>
      </c>
      <c r="H86" s="174">
        <f>H87</f>
        <v>0</v>
      </c>
    </row>
    <row r="87" spans="1:8" ht="39" hidden="1">
      <c r="A87" s="217" t="s">
        <v>285</v>
      </c>
      <c r="B87" s="215" t="s">
        <v>187</v>
      </c>
      <c r="C87" s="215" t="s">
        <v>187</v>
      </c>
      <c r="D87" s="215" t="s">
        <v>390</v>
      </c>
      <c r="E87" s="215" t="s">
        <v>271</v>
      </c>
      <c r="F87" s="152">
        <v>0</v>
      </c>
      <c r="G87" s="179">
        <f t="shared" si="0"/>
        <v>0</v>
      </c>
      <c r="H87" s="174">
        <v>0</v>
      </c>
    </row>
    <row r="88" spans="1:8" ht="26.25" hidden="1">
      <c r="A88" s="216" t="s">
        <v>186</v>
      </c>
      <c r="B88" s="215" t="s">
        <v>187</v>
      </c>
      <c r="C88" s="215" t="s">
        <v>187</v>
      </c>
      <c r="D88" s="215" t="s">
        <v>390</v>
      </c>
      <c r="E88" s="215" t="s">
        <v>180</v>
      </c>
      <c r="F88" s="152">
        <f>F90</f>
        <v>0</v>
      </c>
      <c r="G88" s="179">
        <f t="shared" si="0"/>
        <v>0</v>
      </c>
      <c r="H88" s="174">
        <f>H90</f>
        <v>0</v>
      </c>
    </row>
    <row r="89" spans="1:8" ht="12.75" hidden="1">
      <c r="A89" s="197" t="s">
        <v>391</v>
      </c>
      <c r="B89" s="218" t="s">
        <v>188</v>
      </c>
      <c r="C89" s="218"/>
      <c r="D89" s="218"/>
      <c r="E89" s="218"/>
      <c r="F89" s="152">
        <f>F90</f>
        <v>0</v>
      </c>
      <c r="G89" s="179">
        <f t="shared" si="0"/>
        <v>0</v>
      </c>
      <c r="H89" s="174">
        <f>H90</f>
        <v>0</v>
      </c>
    </row>
    <row r="90" spans="1:8" ht="12.75" hidden="1">
      <c r="A90" s="197" t="s">
        <v>189</v>
      </c>
      <c r="B90" s="218" t="s">
        <v>188</v>
      </c>
      <c r="C90" s="218" t="s">
        <v>170</v>
      </c>
      <c r="D90" s="218"/>
      <c r="E90" s="218"/>
      <c r="F90" s="152">
        <f>F91</f>
        <v>0</v>
      </c>
      <c r="G90" s="179">
        <f aca="true" t="shared" si="1" ref="G90:G101">H90-F90</f>
        <v>0</v>
      </c>
      <c r="H90" s="174">
        <f>H91</f>
        <v>0</v>
      </c>
    </row>
    <row r="91" spans="1:8" ht="39" hidden="1">
      <c r="A91" s="90" t="s">
        <v>392</v>
      </c>
      <c r="B91" s="70" t="s">
        <v>188</v>
      </c>
      <c r="C91" s="70" t="s">
        <v>170</v>
      </c>
      <c r="D91" s="70" t="s">
        <v>385</v>
      </c>
      <c r="E91" s="70"/>
      <c r="F91" s="152">
        <f>F92</f>
        <v>0</v>
      </c>
      <c r="G91" s="179">
        <f t="shared" si="1"/>
        <v>0</v>
      </c>
      <c r="H91" s="174">
        <f>H92</f>
        <v>0</v>
      </c>
    </row>
    <row r="92" spans="1:8" ht="12.75" customHeight="1" hidden="1">
      <c r="A92" s="90" t="s">
        <v>393</v>
      </c>
      <c r="B92" s="70" t="s">
        <v>188</v>
      </c>
      <c r="C92" s="70" t="s">
        <v>170</v>
      </c>
      <c r="D92" s="70" t="s">
        <v>389</v>
      </c>
      <c r="E92" s="70"/>
      <c r="F92" s="152">
        <f>F93+F94</f>
        <v>0</v>
      </c>
      <c r="G92" s="179">
        <f t="shared" si="1"/>
        <v>0</v>
      </c>
      <c r="H92" s="174">
        <f>H93+H94</f>
        <v>0</v>
      </c>
    </row>
    <row r="93" spans="1:8" ht="12.75" customHeight="1" hidden="1">
      <c r="A93" s="69" t="s">
        <v>353</v>
      </c>
      <c r="B93" s="70" t="s">
        <v>188</v>
      </c>
      <c r="C93" s="70" t="s">
        <v>170</v>
      </c>
      <c r="D93" s="70" t="s">
        <v>390</v>
      </c>
      <c r="E93" s="70"/>
      <c r="F93" s="152">
        <v>0</v>
      </c>
      <c r="G93" s="179">
        <f t="shared" si="1"/>
        <v>0</v>
      </c>
      <c r="H93" s="174">
        <v>0</v>
      </c>
    </row>
    <row r="94" spans="1:8" ht="12.75" customHeight="1" hidden="1">
      <c r="A94" s="91" t="s">
        <v>270</v>
      </c>
      <c r="B94" s="70" t="s">
        <v>188</v>
      </c>
      <c r="C94" s="70" t="s">
        <v>170</v>
      </c>
      <c r="D94" s="70" t="s">
        <v>390</v>
      </c>
      <c r="E94" s="70" t="s">
        <v>185</v>
      </c>
      <c r="F94" s="152">
        <v>0</v>
      </c>
      <c r="G94" s="179">
        <f t="shared" si="1"/>
        <v>0</v>
      </c>
      <c r="H94" s="174">
        <v>0</v>
      </c>
    </row>
    <row r="95" spans="1:8" ht="26.25">
      <c r="A95" s="91" t="s">
        <v>425</v>
      </c>
      <c r="B95" s="70" t="s">
        <v>187</v>
      </c>
      <c r="C95" s="70" t="s">
        <v>187</v>
      </c>
      <c r="D95" s="70" t="s">
        <v>390</v>
      </c>
      <c r="E95" s="70" t="s">
        <v>271</v>
      </c>
      <c r="F95" s="152">
        <v>59</v>
      </c>
      <c r="G95" s="179"/>
      <c r="H95" s="174">
        <v>141.68</v>
      </c>
    </row>
    <row r="96" spans="1:8" ht="12.75">
      <c r="A96" s="213" t="s">
        <v>391</v>
      </c>
      <c r="B96" s="202" t="s">
        <v>188</v>
      </c>
      <c r="C96" s="202"/>
      <c r="D96" s="202"/>
      <c r="E96" s="70"/>
      <c r="F96" s="152"/>
      <c r="G96" s="179"/>
      <c r="H96" s="174">
        <f>H99+H110</f>
        <v>1667.16</v>
      </c>
    </row>
    <row r="97" spans="1:8" ht="12.75">
      <c r="A97" s="213" t="s">
        <v>189</v>
      </c>
      <c r="B97" s="202" t="s">
        <v>188</v>
      </c>
      <c r="C97" s="202" t="s">
        <v>170</v>
      </c>
      <c r="D97" s="202"/>
      <c r="E97" s="70"/>
      <c r="F97" s="152"/>
      <c r="G97" s="179">
        <f t="shared" si="1"/>
        <v>0</v>
      </c>
      <c r="H97" s="174">
        <f>H98</f>
        <v>0</v>
      </c>
    </row>
    <row r="98" spans="1:8" ht="26.25">
      <c r="A98" s="200" t="s">
        <v>357</v>
      </c>
      <c r="B98" s="201" t="s">
        <v>188</v>
      </c>
      <c r="C98" s="201" t="s">
        <v>170</v>
      </c>
      <c r="D98" s="201" t="s">
        <v>355</v>
      </c>
      <c r="E98" s="70" t="s">
        <v>180</v>
      </c>
      <c r="F98" s="152"/>
      <c r="G98" s="179">
        <f t="shared" si="1"/>
        <v>0</v>
      </c>
      <c r="H98" s="174"/>
    </row>
    <row r="99" spans="1:8" ht="12.75">
      <c r="A99" s="211" t="s">
        <v>384</v>
      </c>
      <c r="B99" s="201" t="s">
        <v>188</v>
      </c>
      <c r="C99" s="201" t="s">
        <v>170</v>
      </c>
      <c r="D99" s="201" t="s">
        <v>385</v>
      </c>
      <c r="E99" s="89" t="s">
        <v>418</v>
      </c>
      <c r="F99" s="152"/>
      <c r="G99" s="179">
        <f t="shared" si="1"/>
        <v>533.96</v>
      </c>
      <c r="H99" s="174">
        <v>533.96</v>
      </c>
    </row>
    <row r="100" spans="1:8" ht="13.5" customHeight="1" hidden="1">
      <c r="A100" s="211" t="s">
        <v>286</v>
      </c>
      <c r="B100" s="201" t="s">
        <v>188</v>
      </c>
      <c r="C100" s="201" t="s">
        <v>170</v>
      </c>
      <c r="D100" s="201" t="s">
        <v>396</v>
      </c>
      <c r="E100" s="89"/>
      <c r="F100" s="152"/>
      <c r="G100" s="179">
        <f t="shared" si="1"/>
        <v>0</v>
      </c>
      <c r="H100" s="174"/>
    </row>
    <row r="101" spans="1:8" ht="12.75" hidden="1">
      <c r="A101" s="211" t="s">
        <v>397</v>
      </c>
      <c r="B101" s="201" t="s">
        <v>188</v>
      </c>
      <c r="C101" s="201" t="s">
        <v>170</v>
      </c>
      <c r="D101" s="201" t="s">
        <v>387</v>
      </c>
      <c r="E101" s="89" t="s">
        <v>394</v>
      </c>
      <c r="F101" s="152"/>
      <c r="G101" s="179">
        <f t="shared" si="1"/>
        <v>0</v>
      </c>
      <c r="H101" s="174"/>
    </row>
    <row r="102" spans="1:8" ht="26.25" hidden="1">
      <c r="A102" s="211" t="s">
        <v>393</v>
      </c>
      <c r="B102" s="201" t="s">
        <v>188</v>
      </c>
      <c r="C102" s="201" t="s">
        <v>170</v>
      </c>
      <c r="D102" s="201" t="s">
        <v>389</v>
      </c>
      <c r="E102" s="218"/>
      <c r="F102" s="221"/>
      <c r="G102" s="221"/>
      <c r="H102" s="287"/>
    </row>
    <row r="103" spans="1:8" ht="26.25" hidden="1">
      <c r="A103" s="205" t="s">
        <v>353</v>
      </c>
      <c r="B103" s="201" t="s">
        <v>188</v>
      </c>
      <c r="C103" s="201" t="s">
        <v>170</v>
      </c>
      <c r="D103" s="201" t="s">
        <v>390</v>
      </c>
      <c r="E103" s="218"/>
      <c r="F103" s="220"/>
      <c r="G103" s="220"/>
      <c r="H103" s="288">
        <f>H104</f>
        <v>0</v>
      </c>
    </row>
    <row r="104" spans="1:8" ht="12.75" hidden="1">
      <c r="A104" s="206" t="s">
        <v>270</v>
      </c>
      <c r="B104" s="201" t="s">
        <v>188</v>
      </c>
      <c r="C104" s="201" t="s">
        <v>170</v>
      </c>
      <c r="D104" s="201" t="s">
        <v>390</v>
      </c>
      <c r="E104" s="70"/>
      <c r="F104" s="220"/>
      <c r="G104" s="220"/>
      <c r="H104" s="288">
        <f>H105</f>
        <v>0</v>
      </c>
    </row>
    <row r="105" spans="1:8" ht="39" hidden="1">
      <c r="A105" s="206" t="s">
        <v>285</v>
      </c>
      <c r="B105" s="201" t="s">
        <v>188</v>
      </c>
      <c r="C105" s="201" t="s">
        <v>170</v>
      </c>
      <c r="D105" s="201" t="s">
        <v>390</v>
      </c>
      <c r="E105" s="70"/>
      <c r="F105" s="220"/>
      <c r="G105" s="220"/>
      <c r="H105" s="288">
        <f>H106</f>
        <v>0</v>
      </c>
    </row>
    <row r="106" spans="1:8" ht="26.25" hidden="1">
      <c r="A106" s="211" t="s">
        <v>186</v>
      </c>
      <c r="B106" s="201" t="s">
        <v>188</v>
      </c>
      <c r="C106" s="201" t="s">
        <v>170</v>
      </c>
      <c r="D106" s="201" t="s">
        <v>390</v>
      </c>
      <c r="E106" s="70"/>
      <c r="F106" s="220"/>
      <c r="G106" s="220"/>
      <c r="H106" s="288"/>
    </row>
    <row r="107" spans="1:8" ht="12.75">
      <c r="A107" s="213" t="s">
        <v>189</v>
      </c>
      <c r="B107" s="202" t="s">
        <v>188</v>
      </c>
      <c r="C107" s="202" t="s">
        <v>170</v>
      </c>
      <c r="D107" s="202"/>
      <c r="E107" s="70"/>
      <c r="F107" s="152"/>
      <c r="G107" s="179">
        <f>H107-F107</f>
        <v>0</v>
      </c>
      <c r="H107" s="174"/>
    </row>
    <row r="108" spans="1:8" ht="26.25">
      <c r="A108" s="200" t="s">
        <v>357</v>
      </c>
      <c r="B108" s="201" t="s">
        <v>188</v>
      </c>
      <c r="C108" s="201" t="s">
        <v>170</v>
      </c>
      <c r="D108" s="201" t="s">
        <v>470</v>
      </c>
      <c r="E108" s="70" t="s">
        <v>180</v>
      </c>
      <c r="F108" s="152"/>
      <c r="G108" s="179">
        <f>H108-F108</f>
        <v>0</v>
      </c>
      <c r="H108" s="174"/>
    </row>
    <row r="109" spans="1:8" ht="12.75">
      <c r="A109" s="211" t="s">
        <v>384</v>
      </c>
      <c r="B109" s="201" t="s">
        <v>188</v>
      </c>
      <c r="C109" s="201" t="s">
        <v>170</v>
      </c>
      <c r="D109" s="201" t="s">
        <v>470</v>
      </c>
      <c r="E109" s="89" t="s">
        <v>418</v>
      </c>
      <c r="F109" s="152"/>
      <c r="G109" s="179">
        <f>H109-F109</f>
        <v>0</v>
      </c>
      <c r="H109" s="174"/>
    </row>
    <row r="110" spans="1:8" ht="26.25">
      <c r="A110" s="157" t="s">
        <v>186</v>
      </c>
      <c r="B110" s="201" t="s">
        <v>188</v>
      </c>
      <c r="C110" s="201" t="s">
        <v>170</v>
      </c>
      <c r="D110" s="201" t="s">
        <v>470</v>
      </c>
      <c r="E110" s="70" t="s">
        <v>180</v>
      </c>
      <c r="F110" s="220"/>
      <c r="G110" s="220"/>
      <c r="H110" s="288">
        <v>1133.2</v>
      </c>
    </row>
    <row r="111" spans="1:8" ht="12.75">
      <c r="A111" s="213" t="s">
        <v>190</v>
      </c>
      <c r="B111" s="202" t="s">
        <v>184</v>
      </c>
      <c r="C111" s="202"/>
      <c r="D111" s="202"/>
      <c r="E111" s="70"/>
      <c r="F111" s="220">
        <f>F112</f>
        <v>703.12</v>
      </c>
      <c r="G111" s="220"/>
      <c r="H111" s="288">
        <f>H112</f>
        <v>1981.06</v>
      </c>
    </row>
    <row r="112" spans="1:8" ht="12.75">
      <c r="A112" s="213" t="s">
        <v>125</v>
      </c>
      <c r="B112" s="202" t="s">
        <v>184</v>
      </c>
      <c r="C112" s="202" t="s">
        <v>179</v>
      </c>
      <c r="D112" s="202"/>
      <c r="E112" s="70"/>
      <c r="F112" s="220">
        <f>F113</f>
        <v>703.12</v>
      </c>
      <c r="G112" s="220"/>
      <c r="H112" s="288">
        <f>H113</f>
        <v>1981.06</v>
      </c>
    </row>
    <row r="113" spans="1:8" ht="39">
      <c r="A113" s="205" t="s">
        <v>409</v>
      </c>
      <c r="B113" s="201" t="s">
        <v>184</v>
      </c>
      <c r="C113" s="201" t="s">
        <v>179</v>
      </c>
      <c r="D113" s="201" t="s">
        <v>355</v>
      </c>
      <c r="E113" s="70"/>
      <c r="F113" s="220">
        <f>F114+F115</f>
        <v>703.12</v>
      </c>
      <c r="G113" s="220"/>
      <c r="H113" s="288">
        <f>H114+H115</f>
        <v>1981.06</v>
      </c>
    </row>
    <row r="114" spans="1:8" ht="12.75">
      <c r="A114" s="206" t="s">
        <v>424</v>
      </c>
      <c r="B114" s="201" t="s">
        <v>184</v>
      </c>
      <c r="C114" s="201" t="s">
        <v>179</v>
      </c>
      <c r="D114" s="201" t="s">
        <v>355</v>
      </c>
      <c r="E114" s="92" t="s">
        <v>185</v>
      </c>
      <c r="F114" s="220">
        <v>479.27</v>
      </c>
      <c r="G114" s="220"/>
      <c r="H114" s="288">
        <v>1521.56</v>
      </c>
    </row>
    <row r="115" spans="1:8" ht="26.25">
      <c r="A115" s="91" t="s">
        <v>427</v>
      </c>
      <c r="B115" s="70" t="s">
        <v>184</v>
      </c>
      <c r="C115" s="70" t="s">
        <v>179</v>
      </c>
      <c r="D115" s="70" t="s">
        <v>336</v>
      </c>
      <c r="E115" s="92" t="s">
        <v>271</v>
      </c>
      <c r="F115" s="220">
        <v>223.85</v>
      </c>
      <c r="G115" s="220"/>
      <c r="H115" s="288">
        <v>459.5</v>
      </c>
    </row>
    <row r="116" spans="1:8" ht="12.75">
      <c r="A116" s="72" t="s">
        <v>191</v>
      </c>
      <c r="B116" s="218" t="s">
        <v>192</v>
      </c>
      <c r="C116" s="218" t="s">
        <v>192</v>
      </c>
      <c r="D116" s="218" t="s">
        <v>395</v>
      </c>
      <c r="E116" s="218" t="s">
        <v>173</v>
      </c>
      <c r="F116" s="220">
        <v>104.97</v>
      </c>
      <c r="G116" s="220"/>
      <c r="H116" s="288"/>
    </row>
    <row r="117" spans="1:8" ht="12.75">
      <c r="A117" s="376" t="s">
        <v>37</v>
      </c>
      <c r="B117" s="377"/>
      <c r="C117" s="377"/>
      <c r="D117" s="377"/>
      <c r="E117" s="378"/>
      <c r="F117" s="222">
        <f>F8+F60+F66+F71+F76+F80+F97+F103+F111+F116</f>
        <v>4558.6900000000005</v>
      </c>
      <c r="G117" s="179">
        <f>H117-F117</f>
        <v>7263.3099999999995</v>
      </c>
      <c r="H117" s="289">
        <f>H8+H60+H66+H71+H76+H80+H96+H103+H111</f>
        <v>11822</v>
      </c>
    </row>
  </sheetData>
  <sheetProtection/>
  <mergeCells count="4">
    <mergeCell ref="E1:I1"/>
    <mergeCell ref="J1:K1"/>
    <mergeCell ref="A3:H3"/>
    <mergeCell ref="A117:E117"/>
  </mergeCells>
  <printOptions/>
  <pageMargins left="1.141732283464567" right="0.1968503937007874" top="0.5905511811023623" bottom="0.2755905511811024" header="0.31496062992125984" footer="0.31496062992125984"/>
  <pageSetup fitToHeight="0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11"/>
  <sheetViews>
    <sheetView view="pageBreakPreview" zoomScale="90" zoomScaleSheetLayoutView="90" zoomScalePageLayoutView="0" workbookViewId="0" topLeftCell="A81">
      <selection activeCell="J111" sqref="J111"/>
    </sheetView>
  </sheetViews>
  <sheetFormatPr defaultColWidth="36.00390625" defaultRowHeight="12.75"/>
  <cols>
    <col min="1" max="1" width="57.625" style="25" customWidth="1"/>
    <col min="2" max="2" width="8.50390625" style="25" hidden="1" customWidth="1"/>
    <col min="3" max="3" width="7.50390625" style="27" customWidth="1"/>
    <col min="4" max="4" width="6.625" style="27" customWidth="1"/>
    <col min="5" max="5" width="16.50390625" style="27" customWidth="1"/>
    <col min="6" max="6" width="8.875" style="27" customWidth="1"/>
    <col min="7" max="7" width="16.125" style="94" hidden="1" customWidth="1"/>
    <col min="8" max="9" width="14.50390625" style="94" customWidth="1"/>
    <col min="10" max="10" width="15.50390625" style="95" customWidth="1"/>
    <col min="11" max="11" width="9.125" style="28" hidden="1" customWidth="1"/>
    <col min="12" max="254" width="9.125" style="28" customWidth="1"/>
    <col min="255" max="255" width="3.50390625" style="28" customWidth="1"/>
    <col min="256" max="16384" width="36.00390625" style="28" customWidth="1"/>
  </cols>
  <sheetData>
    <row r="1" spans="1:13" ht="159.75" customHeight="1">
      <c r="A1" s="2"/>
      <c r="B1" s="2"/>
      <c r="C1" s="2"/>
      <c r="F1" s="351" t="s">
        <v>498</v>
      </c>
      <c r="G1" s="351"/>
      <c r="H1" s="351"/>
      <c r="I1" s="351"/>
      <c r="J1" s="351"/>
      <c r="K1" s="351"/>
      <c r="L1" s="373"/>
      <c r="M1" s="373"/>
    </row>
    <row r="2" spans="2:10" ht="16.5" customHeight="1">
      <c r="B2" s="26"/>
      <c r="G2" s="79"/>
      <c r="H2" s="79"/>
      <c r="I2" s="79"/>
      <c r="J2" s="79"/>
    </row>
    <row r="3" spans="1:10" s="30" customFormat="1" ht="84" customHeight="1">
      <c r="A3" s="336" t="s">
        <v>464</v>
      </c>
      <c r="B3" s="336"/>
      <c r="C3" s="336"/>
      <c r="D3" s="336"/>
      <c r="E3" s="336"/>
      <c r="F3" s="336"/>
      <c r="G3" s="336"/>
      <c r="H3" s="336"/>
      <c r="I3" s="336"/>
      <c r="J3" s="336"/>
    </row>
    <row r="4" spans="1:10" s="29" customFormat="1" ht="15">
      <c r="A4" s="80"/>
      <c r="B4" s="80"/>
      <c r="C4" s="80"/>
      <c r="D4" s="80"/>
      <c r="E4" s="81"/>
      <c r="F4" s="82"/>
      <c r="G4" s="82"/>
      <c r="H4" s="82"/>
      <c r="I4" s="82"/>
      <c r="J4" s="119" t="s">
        <v>292</v>
      </c>
    </row>
    <row r="5" spans="1:10" s="50" customFormat="1" ht="81.75" customHeight="1">
      <c r="A5" s="162" t="s">
        <v>70</v>
      </c>
      <c r="B5" s="162"/>
      <c r="C5" s="161" t="s">
        <v>164</v>
      </c>
      <c r="D5" s="161" t="s">
        <v>165</v>
      </c>
      <c r="E5" s="161" t="s">
        <v>166</v>
      </c>
      <c r="F5" s="161" t="s">
        <v>167</v>
      </c>
      <c r="G5" s="174" t="s">
        <v>327</v>
      </c>
      <c r="H5" s="174" t="s">
        <v>314</v>
      </c>
      <c r="I5" s="174" t="s">
        <v>443</v>
      </c>
      <c r="J5" s="174" t="s">
        <v>458</v>
      </c>
    </row>
    <row r="6" spans="1:10" s="49" customFormat="1" ht="12.75">
      <c r="A6" s="158">
        <v>1</v>
      </c>
      <c r="B6" s="158">
        <v>2</v>
      </c>
      <c r="C6" s="161" t="s">
        <v>71</v>
      </c>
      <c r="D6" s="161" t="s">
        <v>72</v>
      </c>
      <c r="E6" s="161" t="s">
        <v>73</v>
      </c>
      <c r="F6" s="161" t="s">
        <v>74</v>
      </c>
      <c r="G6" s="174"/>
      <c r="H6" s="174"/>
      <c r="I6" s="161" t="s">
        <v>301</v>
      </c>
      <c r="J6" s="175">
        <v>8</v>
      </c>
    </row>
    <row r="7" spans="1:10" s="49" customFormat="1" ht="12.75">
      <c r="A7" s="237" t="s">
        <v>339</v>
      </c>
      <c r="B7" s="177" t="s">
        <v>170</v>
      </c>
      <c r="C7" s="177"/>
      <c r="D7" s="177"/>
      <c r="E7" s="177"/>
      <c r="F7" s="161"/>
      <c r="G7" s="161"/>
      <c r="H7" s="174"/>
      <c r="I7" s="161"/>
      <c r="J7" s="175"/>
    </row>
    <row r="8" spans="1:10" s="49" customFormat="1" ht="12.75">
      <c r="A8" s="176" t="s">
        <v>168</v>
      </c>
      <c r="B8" s="177" t="s">
        <v>170</v>
      </c>
      <c r="C8" s="177" t="s">
        <v>170</v>
      </c>
      <c r="D8" s="177"/>
      <c r="E8" s="177"/>
      <c r="F8" s="161"/>
      <c r="G8" s="160">
        <f>G9+G18+G26+G39+G46</f>
        <v>2941</v>
      </c>
      <c r="H8" s="174"/>
      <c r="I8" s="160">
        <f>I9+I18+I26+I39+I46</f>
        <v>2762.9</v>
      </c>
      <c r="J8" s="160">
        <f>J9+J18+J26+J39+J46</f>
        <v>2762.9</v>
      </c>
    </row>
    <row r="9" spans="1:10" s="29" customFormat="1" ht="39">
      <c r="A9" s="180" t="s">
        <v>171</v>
      </c>
      <c r="B9" s="161" t="s">
        <v>170</v>
      </c>
      <c r="C9" s="161" t="s">
        <v>170</v>
      </c>
      <c r="D9" s="161" t="s">
        <v>172</v>
      </c>
      <c r="E9" s="161"/>
      <c r="F9" s="178"/>
      <c r="G9" s="179">
        <f>G10</f>
        <v>431</v>
      </c>
      <c r="H9" s="179">
        <f>I9-G9</f>
        <v>0</v>
      </c>
      <c r="I9" s="179">
        <f>I10</f>
        <v>431</v>
      </c>
      <c r="J9" s="179">
        <f>J10</f>
        <v>431</v>
      </c>
    </row>
    <row r="10" spans="1:10" s="29" customFormat="1" ht="34.5" customHeight="1">
      <c r="A10" s="87" t="s">
        <v>337</v>
      </c>
      <c r="B10" s="89" t="s">
        <v>170</v>
      </c>
      <c r="C10" s="89" t="s">
        <v>170</v>
      </c>
      <c r="D10" s="89" t="s">
        <v>172</v>
      </c>
      <c r="E10" s="89" t="s">
        <v>340</v>
      </c>
      <c r="F10" s="173"/>
      <c r="G10" s="152">
        <f>G11</f>
        <v>431</v>
      </c>
      <c r="H10" s="179">
        <f aca="true" t="shared" si="0" ref="H10:H78">I10-G10</f>
        <v>0</v>
      </c>
      <c r="I10" s="152">
        <f>I11</f>
        <v>431</v>
      </c>
      <c r="J10" s="152">
        <f>J11</f>
        <v>431</v>
      </c>
    </row>
    <row r="11" spans="1:10" s="29" customFormat="1" ht="21" customHeight="1">
      <c r="A11" s="87" t="s">
        <v>354</v>
      </c>
      <c r="B11" s="89" t="s">
        <v>170</v>
      </c>
      <c r="C11" s="89" t="s">
        <v>170</v>
      </c>
      <c r="D11" s="89" t="s">
        <v>172</v>
      </c>
      <c r="E11" s="89" t="s">
        <v>341</v>
      </c>
      <c r="F11" s="89" t="s">
        <v>197</v>
      </c>
      <c r="G11" s="152">
        <f>G13</f>
        <v>431</v>
      </c>
      <c r="H11" s="179">
        <f t="shared" si="0"/>
        <v>0</v>
      </c>
      <c r="I11" s="152">
        <f>I13</f>
        <v>431</v>
      </c>
      <c r="J11" s="152">
        <f>J13</f>
        <v>431</v>
      </c>
    </row>
    <row r="12" spans="1:10" s="29" customFormat="1" ht="23.25" customHeight="1">
      <c r="A12" s="87" t="s">
        <v>338</v>
      </c>
      <c r="B12" s="89" t="s">
        <v>170</v>
      </c>
      <c r="C12" s="89" t="s">
        <v>170</v>
      </c>
      <c r="D12" s="89" t="s">
        <v>172</v>
      </c>
      <c r="E12" s="89" t="s">
        <v>341</v>
      </c>
      <c r="F12" s="89"/>
      <c r="G12" s="152"/>
      <c r="H12" s="179"/>
      <c r="I12" s="152"/>
      <c r="J12" s="152"/>
    </row>
    <row r="13" spans="1:10" s="29" customFormat="1" ht="17.25" customHeight="1">
      <c r="A13" s="87" t="s">
        <v>342</v>
      </c>
      <c r="B13" s="89" t="s">
        <v>170</v>
      </c>
      <c r="C13" s="89" t="s">
        <v>170</v>
      </c>
      <c r="D13" s="89" t="s">
        <v>172</v>
      </c>
      <c r="E13" s="89" t="s">
        <v>343</v>
      </c>
      <c r="F13" s="89"/>
      <c r="G13" s="152">
        <f>G15+G16</f>
        <v>431</v>
      </c>
      <c r="H13" s="179">
        <f t="shared" si="0"/>
        <v>0</v>
      </c>
      <c r="I13" s="152">
        <f>I15+I16</f>
        <v>431</v>
      </c>
      <c r="J13" s="152">
        <f>J15+J16</f>
        <v>431</v>
      </c>
    </row>
    <row r="14" spans="1:10" s="29" customFormat="1" ht="26.25">
      <c r="A14" s="87" t="s">
        <v>344</v>
      </c>
      <c r="B14" s="89" t="s">
        <v>170</v>
      </c>
      <c r="C14" s="89" t="s">
        <v>170</v>
      </c>
      <c r="D14" s="89" t="s">
        <v>172</v>
      </c>
      <c r="E14" s="89" t="s">
        <v>329</v>
      </c>
      <c r="F14" s="89"/>
      <c r="G14" s="152">
        <f>G15+G16</f>
        <v>431</v>
      </c>
      <c r="H14" s="179">
        <f t="shared" si="0"/>
        <v>0</v>
      </c>
      <c r="I14" s="152">
        <f>I15+I16</f>
        <v>431</v>
      </c>
      <c r="J14" s="152">
        <f>J15+J16</f>
        <v>431</v>
      </c>
    </row>
    <row r="15" spans="1:13" s="29" customFormat="1" ht="12.75">
      <c r="A15" s="87" t="s">
        <v>275</v>
      </c>
      <c r="B15" s="89" t="s">
        <v>170</v>
      </c>
      <c r="C15" s="89" t="s">
        <v>170</v>
      </c>
      <c r="D15" s="89" t="s">
        <v>172</v>
      </c>
      <c r="E15" s="89" t="s">
        <v>329</v>
      </c>
      <c r="F15" s="89" t="s">
        <v>174</v>
      </c>
      <c r="G15" s="152">
        <v>331</v>
      </c>
      <c r="H15" s="179">
        <f t="shared" si="0"/>
        <v>0</v>
      </c>
      <c r="I15" s="152">
        <v>331</v>
      </c>
      <c r="J15" s="152">
        <v>331</v>
      </c>
      <c r="M15" s="28"/>
    </row>
    <row r="16" spans="1:13" s="29" customFormat="1" ht="12.75">
      <c r="A16" s="87" t="s">
        <v>276</v>
      </c>
      <c r="B16" s="89" t="s">
        <v>170</v>
      </c>
      <c r="C16" s="89" t="s">
        <v>170</v>
      </c>
      <c r="D16" s="89" t="s">
        <v>172</v>
      </c>
      <c r="E16" s="89" t="s">
        <v>329</v>
      </c>
      <c r="F16" s="89" t="s">
        <v>269</v>
      </c>
      <c r="G16" s="152">
        <v>100</v>
      </c>
      <c r="H16" s="179">
        <f t="shared" si="0"/>
        <v>0</v>
      </c>
      <c r="I16" s="152">
        <v>100</v>
      </c>
      <c r="J16" s="152">
        <v>100</v>
      </c>
      <c r="M16" s="28"/>
    </row>
    <row r="17" spans="1:11" s="51" customFormat="1" ht="39" customHeight="1">
      <c r="A17" s="87" t="s">
        <v>279</v>
      </c>
      <c r="B17" s="89" t="s">
        <v>170</v>
      </c>
      <c r="C17" s="89" t="s">
        <v>170</v>
      </c>
      <c r="D17" s="89" t="s">
        <v>172</v>
      </c>
      <c r="E17" s="89" t="s">
        <v>329</v>
      </c>
      <c r="F17" s="86"/>
      <c r="G17" s="152">
        <f>G18</f>
        <v>431</v>
      </c>
      <c r="H17" s="179">
        <f t="shared" si="0"/>
        <v>0</v>
      </c>
      <c r="I17" s="152">
        <f>I18</f>
        <v>431</v>
      </c>
      <c r="J17" s="152">
        <f>J18</f>
        <v>431</v>
      </c>
      <c r="K17" s="29"/>
    </row>
    <row r="18" spans="1:11" s="51" customFormat="1" ht="42.75" customHeight="1">
      <c r="A18" s="85" t="s">
        <v>66</v>
      </c>
      <c r="B18" s="89" t="s">
        <v>169</v>
      </c>
      <c r="C18" s="86" t="s">
        <v>175</v>
      </c>
      <c r="D18" s="86" t="s">
        <v>176</v>
      </c>
      <c r="E18" s="86"/>
      <c r="F18" s="71"/>
      <c r="G18" s="152">
        <f>G20</f>
        <v>431</v>
      </c>
      <c r="H18" s="179">
        <f t="shared" si="0"/>
        <v>0</v>
      </c>
      <c r="I18" s="152">
        <f>I20</f>
        <v>431</v>
      </c>
      <c r="J18" s="152">
        <f>J20</f>
        <v>431</v>
      </c>
      <c r="K18" s="29"/>
    </row>
    <row r="19" spans="1:11" s="51" customFormat="1" ht="18.75" customHeight="1">
      <c r="A19" s="87" t="s">
        <v>337</v>
      </c>
      <c r="B19" s="89"/>
      <c r="C19" s="88" t="s">
        <v>170</v>
      </c>
      <c r="D19" s="88" t="s">
        <v>176</v>
      </c>
      <c r="E19" s="89" t="s">
        <v>340</v>
      </c>
      <c r="F19" s="71"/>
      <c r="G19" s="152">
        <f>G20</f>
        <v>431</v>
      </c>
      <c r="H19" s="179"/>
      <c r="I19" s="152">
        <f>I20</f>
        <v>431</v>
      </c>
      <c r="J19" s="152">
        <f>J20</f>
        <v>431</v>
      </c>
      <c r="K19" s="29"/>
    </row>
    <row r="20" spans="1:11" s="51" customFormat="1" ht="30" customHeight="1">
      <c r="A20" s="87" t="s">
        <v>347</v>
      </c>
      <c r="B20" s="89" t="s">
        <v>169</v>
      </c>
      <c r="C20" s="88" t="s">
        <v>170</v>
      </c>
      <c r="D20" s="88" t="s">
        <v>176</v>
      </c>
      <c r="E20" s="89" t="s">
        <v>345</v>
      </c>
      <c r="F20" s="71"/>
      <c r="G20" s="152">
        <f>G21</f>
        <v>431</v>
      </c>
      <c r="H20" s="179">
        <f t="shared" si="0"/>
        <v>0</v>
      </c>
      <c r="I20" s="152">
        <f>I21</f>
        <v>431</v>
      </c>
      <c r="J20" s="152">
        <f>J21</f>
        <v>431</v>
      </c>
      <c r="K20" s="29"/>
    </row>
    <row r="21" spans="1:11" s="51" customFormat="1" ht="40.5" customHeight="1">
      <c r="A21" s="87" t="s">
        <v>348</v>
      </c>
      <c r="B21" s="89" t="s">
        <v>169</v>
      </c>
      <c r="C21" s="88" t="s">
        <v>170</v>
      </c>
      <c r="D21" s="88" t="s">
        <v>176</v>
      </c>
      <c r="E21" s="89" t="s">
        <v>346</v>
      </c>
      <c r="F21" s="71"/>
      <c r="G21" s="152">
        <f>G22+G23</f>
        <v>431</v>
      </c>
      <c r="H21" s="179">
        <f t="shared" si="0"/>
        <v>0</v>
      </c>
      <c r="I21" s="152">
        <f>I22+I23</f>
        <v>431</v>
      </c>
      <c r="J21" s="152">
        <f>J22+J23</f>
        <v>431</v>
      </c>
      <c r="K21" s="29"/>
    </row>
    <row r="22" spans="1:11" s="51" customFormat="1" ht="26.25" customHeight="1">
      <c r="A22" s="87" t="s">
        <v>275</v>
      </c>
      <c r="B22" s="89" t="s">
        <v>169</v>
      </c>
      <c r="C22" s="88" t="s">
        <v>170</v>
      </c>
      <c r="D22" s="88" t="s">
        <v>176</v>
      </c>
      <c r="E22" s="89" t="s">
        <v>330</v>
      </c>
      <c r="F22" s="71" t="s">
        <v>174</v>
      </c>
      <c r="G22" s="152">
        <v>331</v>
      </c>
      <c r="H22" s="179">
        <f t="shared" si="0"/>
        <v>0</v>
      </c>
      <c r="I22" s="152">
        <v>331</v>
      </c>
      <c r="J22" s="152">
        <v>331</v>
      </c>
      <c r="K22" s="29"/>
    </row>
    <row r="23" spans="1:11" s="51" customFormat="1" ht="24" customHeight="1">
      <c r="A23" s="87" t="s">
        <v>291</v>
      </c>
      <c r="B23" s="89" t="s">
        <v>169</v>
      </c>
      <c r="C23" s="88" t="s">
        <v>170</v>
      </c>
      <c r="D23" s="88" t="s">
        <v>176</v>
      </c>
      <c r="E23" s="89" t="s">
        <v>330</v>
      </c>
      <c r="F23" s="71" t="s">
        <v>269</v>
      </c>
      <c r="G23" s="152">
        <v>100</v>
      </c>
      <c r="H23" s="179">
        <f t="shared" si="0"/>
        <v>0</v>
      </c>
      <c r="I23" s="152">
        <v>100</v>
      </c>
      <c r="J23" s="152">
        <v>100</v>
      </c>
      <c r="K23" s="29"/>
    </row>
    <row r="24" spans="1:10" s="51" customFormat="1" ht="21.75" customHeight="1">
      <c r="A24" s="87" t="s">
        <v>291</v>
      </c>
      <c r="B24" s="89" t="s">
        <v>169</v>
      </c>
      <c r="C24" s="88" t="s">
        <v>170</v>
      </c>
      <c r="D24" s="88" t="s">
        <v>176</v>
      </c>
      <c r="E24" s="89" t="s">
        <v>330</v>
      </c>
      <c r="F24" s="89"/>
      <c r="G24" s="152"/>
      <c r="H24" s="179">
        <f t="shared" si="0"/>
        <v>0</v>
      </c>
      <c r="I24" s="152"/>
      <c r="J24" s="152"/>
    </row>
    <row r="25" spans="1:10" ht="35.25" customHeight="1">
      <c r="A25" s="181" t="s">
        <v>277</v>
      </c>
      <c r="B25" s="89" t="s">
        <v>169</v>
      </c>
      <c r="C25" s="89" t="s">
        <v>170</v>
      </c>
      <c r="D25" s="89" t="s">
        <v>178</v>
      </c>
      <c r="E25" s="89" t="s">
        <v>331</v>
      </c>
      <c r="F25" s="89"/>
      <c r="G25" s="152">
        <f>G26</f>
        <v>1251.1</v>
      </c>
      <c r="H25" s="179">
        <f t="shared" si="0"/>
        <v>-217.0999999999999</v>
      </c>
      <c r="I25" s="152">
        <f>I26</f>
        <v>1034</v>
      </c>
      <c r="J25" s="152">
        <f>J26</f>
        <v>1034</v>
      </c>
    </row>
    <row r="26" spans="1:10" ht="39">
      <c r="A26" s="199" t="s">
        <v>65</v>
      </c>
      <c r="B26" s="89" t="s">
        <v>169</v>
      </c>
      <c r="C26" s="201" t="s">
        <v>170</v>
      </c>
      <c r="D26" s="201" t="s">
        <v>178</v>
      </c>
      <c r="E26" s="201"/>
      <c r="F26" s="89"/>
      <c r="G26" s="152">
        <f>G27+G30</f>
        <v>1251.1</v>
      </c>
      <c r="H26" s="179">
        <f t="shared" si="0"/>
        <v>-217.0999999999999</v>
      </c>
      <c r="I26" s="152">
        <f>I27+I32</f>
        <v>1034</v>
      </c>
      <c r="J26" s="152">
        <f>J27+J32</f>
        <v>1034</v>
      </c>
    </row>
    <row r="27" spans="1:10" ht="26.25">
      <c r="A27" s="200" t="s">
        <v>357</v>
      </c>
      <c r="B27" s="89" t="s">
        <v>169</v>
      </c>
      <c r="C27" s="201" t="s">
        <v>170</v>
      </c>
      <c r="D27" s="201" t="s">
        <v>178</v>
      </c>
      <c r="E27" s="201" t="s">
        <v>356</v>
      </c>
      <c r="F27" s="89"/>
      <c r="G27" s="152">
        <f>G28+G29</f>
        <v>1155</v>
      </c>
      <c r="H27" s="179">
        <f t="shared" si="0"/>
        <v>-121</v>
      </c>
      <c r="I27" s="152">
        <f>I28+I29+I31</f>
        <v>1034</v>
      </c>
      <c r="J27" s="152">
        <f>J28+J29+J31</f>
        <v>1034</v>
      </c>
    </row>
    <row r="28" spans="1:10" ht="12.75">
      <c r="A28" s="87" t="s">
        <v>275</v>
      </c>
      <c r="B28" s="89" t="s">
        <v>169</v>
      </c>
      <c r="C28" s="201" t="s">
        <v>170</v>
      </c>
      <c r="D28" s="201" t="s">
        <v>178</v>
      </c>
      <c r="E28" s="201" t="s">
        <v>356</v>
      </c>
      <c r="F28" s="183" t="s">
        <v>174</v>
      </c>
      <c r="G28" s="152">
        <v>887</v>
      </c>
      <c r="H28" s="179">
        <f t="shared" si="0"/>
        <v>-100</v>
      </c>
      <c r="I28" s="152">
        <v>787</v>
      </c>
      <c r="J28" s="152">
        <v>787</v>
      </c>
    </row>
    <row r="29" spans="1:10" ht="12.75">
      <c r="A29" s="87" t="s">
        <v>291</v>
      </c>
      <c r="B29" s="89" t="s">
        <v>169</v>
      </c>
      <c r="C29" s="201" t="s">
        <v>170</v>
      </c>
      <c r="D29" s="201" t="s">
        <v>178</v>
      </c>
      <c r="E29" s="201" t="s">
        <v>350</v>
      </c>
      <c r="F29" s="183" t="s">
        <v>269</v>
      </c>
      <c r="G29" s="152">
        <v>268</v>
      </c>
      <c r="H29" s="179">
        <f t="shared" si="0"/>
        <v>-31</v>
      </c>
      <c r="I29" s="152">
        <v>237</v>
      </c>
      <c r="J29" s="152">
        <v>237</v>
      </c>
    </row>
    <row r="30" spans="1:10" ht="26.25">
      <c r="A30" s="87" t="s">
        <v>344</v>
      </c>
      <c r="B30" s="89" t="s">
        <v>169</v>
      </c>
      <c r="C30" s="89" t="s">
        <v>170</v>
      </c>
      <c r="D30" s="89" t="s">
        <v>178</v>
      </c>
      <c r="E30" s="89" t="s">
        <v>349</v>
      </c>
      <c r="F30" s="89"/>
      <c r="G30" s="152">
        <f>G31+G32+G33+G34+G35</f>
        <v>96.1</v>
      </c>
      <c r="H30" s="179">
        <f t="shared" si="0"/>
        <v>-96.1</v>
      </c>
      <c r="I30" s="152"/>
      <c r="J30" s="152"/>
    </row>
    <row r="31" spans="1:10" ht="26.25">
      <c r="A31" s="87" t="s">
        <v>344</v>
      </c>
      <c r="B31" s="89" t="s">
        <v>169</v>
      </c>
      <c r="C31" s="89" t="s">
        <v>170</v>
      </c>
      <c r="D31" s="89" t="s">
        <v>178</v>
      </c>
      <c r="E31" s="89" t="s">
        <v>349</v>
      </c>
      <c r="F31" s="93" t="s">
        <v>177</v>
      </c>
      <c r="G31" s="152">
        <v>10</v>
      </c>
      <c r="H31" s="179">
        <f t="shared" si="0"/>
        <v>0</v>
      </c>
      <c r="I31" s="152">
        <v>10</v>
      </c>
      <c r="J31" s="152">
        <v>10</v>
      </c>
    </row>
    <row r="32" spans="1:10" ht="26.25">
      <c r="A32" s="211" t="s">
        <v>186</v>
      </c>
      <c r="B32" s="89" t="s">
        <v>169</v>
      </c>
      <c r="C32" s="89" t="s">
        <v>170</v>
      </c>
      <c r="D32" s="89" t="s">
        <v>178</v>
      </c>
      <c r="E32" s="89" t="s">
        <v>349</v>
      </c>
      <c r="F32" s="93">
        <v>244</v>
      </c>
      <c r="G32" s="152">
        <v>86.1</v>
      </c>
      <c r="H32" s="179">
        <f t="shared" si="0"/>
        <v>-86.1</v>
      </c>
      <c r="I32" s="152"/>
      <c r="J32" s="152"/>
    </row>
    <row r="33" spans="1:10" ht="26.25" hidden="1">
      <c r="A33" s="182" t="s">
        <v>279</v>
      </c>
      <c r="B33" s="89" t="s">
        <v>169</v>
      </c>
      <c r="C33" s="89" t="s">
        <v>170</v>
      </c>
      <c r="D33" s="89" t="s">
        <v>178</v>
      </c>
      <c r="E33" s="89" t="s">
        <v>349</v>
      </c>
      <c r="F33" s="183" t="s">
        <v>281</v>
      </c>
      <c r="G33" s="152">
        <v>0</v>
      </c>
      <c r="H33" s="179">
        <f t="shared" si="0"/>
        <v>0</v>
      </c>
      <c r="I33" s="152">
        <v>0</v>
      </c>
      <c r="J33" s="152">
        <v>0</v>
      </c>
    </row>
    <row r="34" spans="1:10" ht="26.25" hidden="1">
      <c r="A34" s="182" t="s">
        <v>186</v>
      </c>
      <c r="B34" s="89" t="s">
        <v>169</v>
      </c>
      <c r="C34" s="89" t="s">
        <v>170</v>
      </c>
      <c r="D34" s="89" t="s">
        <v>178</v>
      </c>
      <c r="E34" s="89" t="s">
        <v>349</v>
      </c>
      <c r="F34" s="183" t="s">
        <v>182</v>
      </c>
      <c r="G34" s="152"/>
      <c r="H34" s="179">
        <f t="shared" si="0"/>
        <v>0</v>
      </c>
      <c r="I34" s="152"/>
      <c r="J34" s="152"/>
    </row>
    <row r="35" spans="1:10" ht="78.75" hidden="1">
      <c r="A35" s="182" t="s">
        <v>280</v>
      </c>
      <c r="B35" s="89" t="s">
        <v>169</v>
      </c>
      <c r="C35" s="89" t="s">
        <v>170</v>
      </c>
      <c r="D35" s="89" t="s">
        <v>178</v>
      </c>
      <c r="E35" s="89" t="s">
        <v>349</v>
      </c>
      <c r="F35" s="183" t="s">
        <v>183</v>
      </c>
      <c r="G35" s="152"/>
      <c r="H35" s="179">
        <f t="shared" si="0"/>
        <v>0</v>
      </c>
      <c r="I35" s="152"/>
      <c r="J35" s="152"/>
    </row>
    <row r="36" spans="1:10" ht="12.75" hidden="1">
      <c r="A36" s="182" t="s">
        <v>181</v>
      </c>
      <c r="B36" s="89" t="s">
        <v>169</v>
      </c>
      <c r="C36" s="89" t="s">
        <v>170</v>
      </c>
      <c r="D36" s="89" t="s">
        <v>178</v>
      </c>
      <c r="E36" s="89" t="s">
        <v>349</v>
      </c>
      <c r="F36" s="89"/>
      <c r="G36" s="152">
        <f>G37</f>
        <v>0</v>
      </c>
      <c r="H36" s="179">
        <f t="shared" si="0"/>
        <v>0</v>
      </c>
      <c r="I36" s="152">
        <f>I37</f>
        <v>0</v>
      </c>
      <c r="J36" s="152">
        <f>J37</f>
        <v>0</v>
      </c>
    </row>
    <row r="37" spans="1:10" ht="12.75" hidden="1">
      <c r="A37" s="182" t="s">
        <v>282</v>
      </c>
      <c r="B37" s="89" t="s">
        <v>169</v>
      </c>
      <c r="C37" s="89" t="s">
        <v>170</v>
      </c>
      <c r="D37" s="89" t="s">
        <v>178</v>
      </c>
      <c r="E37" s="89" t="s">
        <v>349</v>
      </c>
      <c r="F37" s="89"/>
      <c r="G37" s="152">
        <f>G38</f>
        <v>0</v>
      </c>
      <c r="H37" s="179">
        <f t="shared" si="0"/>
        <v>0</v>
      </c>
      <c r="I37" s="152">
        <f>I38</f>
        <v>0</v>
      </c>
      <c r="J37" s="152">
        <f>J38</f>
        <v>0</v>
      </c>
    </row>
    <row r="38" spans="1:11" ht="26.25">
      <c r="A38" s="184" t="s">
        <v>186</v>
      </c>
      <c r="B38" s="89" t="s">
        <v>169</v>
      </c>
      <c r="C38" s="89" t="s">
        <v>170</v>
      </c>
      <c r="D38" s="89" t="s">
        <v>178</v>
      </c>
      <c r="E38" s="89" t="s">
        <v>349</v>
      </c>
      <c r="F38" s="161" t="s">
        <v>180</v>
      </c>
      <c r="G38" s="152"/>
      <c r="H38" s="179">
        <f t="shared" si="0"/>
        <v>0</v>
      </c>
      <c r="I38" s="152"/>
      <c r="J38" s="152"/>
      <c r="K38" s="28" t="s">
        <v>283</v>
      </c>
    </row>
    <row r="39" spans="1:10" ht="12.75">
      <c r="A39" s="197" t="s">
        <v>64</v>
      </c>
      <c r="B39" s="89"/>
      <c r="C39" s="89" t="s">
        <v>170</v>
      </c>
      <c r="D39" s="89" t="s">
        <v>184</v>
      </c>
      <c r="E39" s="89"/>
      <c r="F39" s="161"/>
      <c r="G39" s="152">
        <f>G40+G41+G42</f>
        <v>5</v>
      </c>
      <c r="H39" s="179">
        <f t="shared" si="0"/>
        <v>0</v>
      </c>
      <c r="I39" s="152">
        <f>I40+I41+I42</f>
        <v>5</v>
      </c>
      <c r="J39" s="152">
        <f>J40+J41+J42</f>
        <v>5</v>
      </c>
    </row>
    <row r="40" spans="1:10" ht="26.25">
      <c r="A40" s="200" t="s">
        <v>363</v>
      </c>
      <c r="B40" s="89"/>
      <c r="C40" s="89" t="s">
        <v>170</v>
      </c>
      <c r="D40" s="89" t="s">
        <v>184</v>
      </c>
      <c r="E40" s="89" t="s">
        <v>355</v>
      </c>
      <c r="F40" s="161" t="s">
        <v>185</v>
      </c>
      <c r="G40" s="152"/>
      <c r="H40" s="179">
        <f>I40-G40</f>
        <v>0</v>
      </c>
      <c r="I40" s="152"/>
      <c r="J40" s="152"/>
    </row>
    <row r="41" spans="1:10" ht="12.75">
      <c r="A41" s="200" t="s">
        <v>360</v>
      </c>
      <c r="B41" s="89"/>
      <c r="C41" s="89" t="s">
        <v>170</v>
      </c>
      <c r="D41" s="89" t="s">
        <v>184</v>
      </c>
      <c r="E41" s="89" t="s">
        <v>365</v>
      </c>
      <c r="F41" s="161" t="s">
        <v>271</v>
      </c>
      <c r="G41" s="152"/>
      <c r="H41" s="179">
        <f t="shared" si="0"/>
        <v>0</v>
      </c>
      <c r="I41" s="152"/>
      <c r="J41" s="152"/>
    </row>
    <row r="42" spans="1:10" ht="26.25">
      <c r="A42" s="207" t="s">
        <v>361</v>
      </c>
      <c r="B42" s="89" t="s">
        <v>169</v>
      </c>
      <c r="C42" s="89" t="s">
        <v>170</v>
      </c>
      <c r="D42" s="89" t="s">
        <v>184</v>
      </c>
      <c r="E42" s="89" t="s">
        <v>367</v>
      </c>
      <c r="F42" s="89"/>
      <c r="G42" s="152">
        <f aca="true" t="shared" si="1" ref="G42:J44">G43</f>
        <v>5</v>
      </c>
      <c r="H42" s="179">
        <f t="shared" si="0"/>
        <v>0</v>
      </c>
      <c r="I42" s="152">
        <f t="shared" si="1"/>
        <v>5</v>
      </c>
      <c r="J42" s="152">
        <f t="shared" si="1"/>
        <v>5</v>
      </c>
    </row>
    <row r="43" spans="1:10" ht="12.75">
      <c r="A43" s="207" t="s">
        <v>362</v>
      </c>
      <c r="B43" s="89" t="s">
        <v>169</v>
      </c>
      <c r="C43" s="89" t="s">
        <v>170</v>
      </c>
      <c r="D43" s="89" t="s">
        <v>184</v>
      </c>
      <c r="E43" s="89" t="s">
        <v>366</v>
      </c>
      <c r="F43" s="89"/>
      <c r="G43" s="152">
        <f t="shared" si="1"/>
        <v>5</v>
      </c>
      <c r="H43" s="179">
        <f t="shared" si="0"/>
        <v>0</v>
      </c>
      <c r="I43" s="152">
        <f t="shared" si="1"/>
        <v>5</v>
      </c>
      <c r="J43" s="152">
        <f t="shared" si="1"/>
        <v>5</v>
      </c>
    </row>
    <row r="44" spans="1:10" ht="26.25">
      <c r="A44" s="200" t="s">
        <v>364</v>
      </c>
      <c r="B44" s="89" t="s">
        <v>169</v>
      </c>
      <c r="C44" s="89" t="s">
        <v>170</v>
      </c>
      <c r="D44" s="89" t="s">
        <v>184</v>
      </c>
      <c r="E44" s="89" t="s">
        <v>332</v>
      </c>
      <c r="F44" s="89"/>
      <c r="G44" s="152">
        <f t="shared" si="1"/>
        <v>5</v>
      </c>
      <c r="H44" s="179">
        <f t="shared" si="0"/>
        <v>0</v>
      </c>
      <c r="I44" s="152">
        <f t="shared" si="1"/>
        <v>5</v>
      </c>
      <c r="J44" s="152">
        <f t="shared" si="1"/>
        <v>5</v>
      </c>
    </row>
    <row r="45" spans="1:11" ht="12.75">
      <c r="A45" s="208" t="s">
        <v>351</v>
      </c>
      <c r="B45" s="89" t="s">
        <v>169</v>
      </c>
      <c r="C45" s="89" t="s">
        <v>170</v>
      </c>
      <c r="D45" s="89" t="s">
        <v>184</v>
      </c>
      <c r="E45" s="89" t="s">
        <v>332</v>
      </c>
      <c r="F45" s="183" t="s">
        <v>180</v>
      </c>
      <c r="G45" s="152">
        <v>5</v>
      </c>
      <c r="H45" s="179">
        <f t="shared" si="0"/>
        <v>0</v>
      </c>
      <c r="I45" s="152">
        <v>5</v>
      </c>
      <c r="J45" s="152">
        <v>5</v>
      </c>
      <c r="K45" s="28" t="s">
        <v>284</v>
      </c>
    </row>
    <row r="46" spans="1:11" ht="12.75">
      <c r="A46" s="210" t="s">
        <v>328</v>
      </c>
      <c r="B46" s="202" t="s">
        <v>170</v>
      </c>
      <c r="C46" s="202" t="s">
        <v>170</v>
      </c>
      <c r="D46" s="202" t="s">
        <v>312</v>
      </c>
      <c r="E46" s="201"/>
      <c r="F46" s="183"/>
      <c r="G46" s="152">
        <f>G50+G56</f>
        <v>822.9</v>
      </c>
      <c r="H46" s="179">
        <f t="shared" si="0"/>
        <v>39</v>
      </c>
      <c r="I46" s="152">
        <f>I50+I56</f>
        <v>861.9</v>
      </c>
      <c r="J46" s="152">
        <f>J50+J56</f>
        <v>861.9</v>
      </c>
      <c r="K46" s="28" t="s">
        <v>284</v>
      </c>
    </row>
    <row r="47" spans="1:11" ht="26.25">
      <c r="A47" s="200" t="s">
        <v>363</v>
      </c>
      <c r="B47" s="201" t="s">
        <v>170</v>
      </c>
      <c r="C47" s="201" t="s">
        <v>170</v>
      </c>
      <c r="D47" s="201" t="s">
        <v>312</v>
      </c>
      <c r="E47" s="201" t="s">
        <v>355</v>
      </c>
      <c r="F47" s="89"/>
      <c r="G47" s="152"/>
      <c r="H47" s="179">
        <f t="shared" si="0"/>
        <v>0</v>
      </c>
      <c r="I47" s="152"/>
      <c r="J47" s="152"/>
      <c r="K47" s="28" t="s">
        <v>284</v>
      </c>
    </row>
    <row r="48" spans="1:10" ht="12.75" customHeight="1">
      <c r="A48" s="204" t="s">
        <v>371</v>
      </c>
      <c r="B48" s="201" t="s">
        <v>170</v>
      </c>
      <c r="C48" s="201" t="s">
        <v>170</v>
      </c>
      <c r="D48" s="201" t="s">
        <v>312</v>
      </c>
      <c r="E48" s="201" t="s">
        <v>356</v>
      </c>
      <c r="F48" s="89"/>
      <c r="G48" s="152">
        <f>G50+G49</f>
        <v>809</v>
      </c>
      <c r="H48" s="179">
        <f t="shared" si="0"/>
        <v>37</v>
      </c>
      <c r="I48" s="152">
        <f>I50+I49</f>
        <v>846</v>
      </c>
      <c r="J48" s="152">
        <f>J50+J49</f>
        <v>846</v>
      </c>
    </row>
    <row r="49" spans="1:10" ht="39" customHeight="1">
      <c r="A49" s="205" t="s">
        <v>373</v>
      </c>
      <c r="B49" s="201" t="s">
        <v>170</v>
      </c>
      <c r="C49" s="201" t="s">
        <v>170</v>
      </c>
      <c r="D49" s="201" t="s">
        <v>312</v>
      </c>
      <c r="E49" s="201" t="s">
        <v>350</v>
      </c>
      <c r="F49" s="89" t="s">
        <v>304</v>
      </c>
      <c r="G49" s="152"/>
      <c r="H49" s="179">
        <f t="shared" si="0"/>
        <v>0</v>
      </c>
      <c r="I49" s="152"/>
      <c r="J49" s="152"/>
    </row>
    <row r="50" spans="1:10" ht="26.25">
      <c r="A50" s="205" t="s">
        <v>353</v>
      </c>
      <c r="B50" s="201" t="s">
        <v>170</v>
      </c>
      <c r="C50" s="201" t="s">
        <v>170</v>
      </c>
      <c r="D50" s="201" t="s">
        <v>312</v>
      </c>
      <c r="E50" s="201" t="s">
        <v>352</v>
      </c>
      <c r="F50" s="89"/>
      <c r="G50" s="256">
        <f>G51+G52</f>
        <v>809</v>
      </c>
      <c r="H50" s="179">
        <f t="shared" si="0"/>
        <v>37</v>
      </c>
      <c r="I50" s="256">
        <f>I51+I52</f>
        <v>846</v>
      </c>
      <c r="J50" s="256">
        <f>J51+J52</f>
        <v>846</v>
      </c>
    </row>
    <row r="51" spans="1:10" ht="12.75">
      <c r="A51" s="206" t="s">
        <v>424</v>
      </c>
      <c r="B51" s="201" t="s">
        <v>170</v>
      </c>
      <c r="C51" s="201" t="s">
        <v>170</v>
      </c>
      <c r="D51" s="201" t="s">
        <v>312</v>
      </c>
      <c r="E51" s="201" t="s">
        <v>352</v>
      </c>
      <c r="F51" s="89" t="s">
        <v>185</v>
      </c>
      <c r="G51" s="152">
        <v>673</v>
      </c>
      <c r="H51" s="179">
        <f t="shared" si="0"/>
        <v>0</v>
      </c>
      <c r="I51" s="152">
        <v>673</v>
      </c>
      <c r="J51" s="152">
        <v>673</v>
      </c>
    </row>
    <row r="52" spans="1:10" ht="26.25">
      <c r="A52" s="206" t="s">
        <v>427</v>
      </c>
      <c r="B52" s="201" t="s">
        <v>170</v>
      </c>
      <c r="C52" s="201" t="s">
        <v>170</v>
      </c>
      <c r="D52" s="201" t="s">
        <v>312</v>
      </c>
      <c r="E52" s="201" t="s">
        <v>352</v>
      </c>
      <c r="F52" s="89" t="s">
        <v>271</v>
      </c>
      <c r="G52" s="152">
        <v>136</v>
      </c>
      <c r="H52" s="179">
        <f t="shared" si="0"/>
        <v>37</v>
      </c>
      <c r="I52" s="152">
        <v>173</v>
      </c>
      <c r="J52" s="152">
        <v>173</v>
      </c>
    </row>
    <row r="53" spans="1:10" ht="26.25">
      <c r="A53" s="211" t="s">
        <v>368</v>
      </c>
      <c r="B53" s="201" t="s">
        <v>170</v>
      </c>
      <c r="C53" s="201" t="s">
        <v>170</v>
      </c>
      <c r="D53" s="201" t="s">
        <v>312</v>
      </c>
      <c r="E53" s="201" t="s">
        <v>352</v>
      </c>
      <c r="F53" s="89"/>
      <c r="G53" s="152"/>
      <c r="H53" s="179">
        <f t="shared" si="0"/>
        <v>0</v>
      </c>
      <c r="I53" s="152"/>
      <c r="J53" s="152"/>
    </row>
    <row r="54" spans="1:10" ht="26.25">
      <c r="A54" s="211" t="s">
        <v>372</v>
      </c>
      <c r="B54" s="201" t="s">
        <v>170</v>
      </c>
      <c r="C54" s="201" t="s">
        <v>170</v>
      </c>
      <c r="D54" s="201" t="s">
        <v>312</v>
      </c>
      <c r="E54" s="201" t="s">
        <v>369</v>
      </c>
      <c r="F54" s="89"/>
      <c r="G54" s="152"/>
      <c r="H54" s="179">
        <f t="shared" si="0"/>
        <v>0</v>
      </c>
      <c r="I54" s="152"/>
      <c r="J54" s="152"/>
    </row>
    <row r="55" spans="1:10" ht="26.25">
      <c r="A55" s="211" t="s">
        <v>368</v>
      </c>
      <c r="B55" s="201" t="s">
        <v>170</v>
      </c>
      <c r="C55" s="201" t="s">
        <v>170</v>
      </c>
      <c r="D55" s="201" t="s">
        <v>312</v>
      </c>
      <c r="E55" s="201" t="s">
        <v>369</v>
      </c>
      <c r="F55" s="89"/>
      <c r="G55" s="152"/>
      <c r="H55" s="179">
        <f t="shared" si="0"/>
        <v>0</v>
      </c>
      <c r="I55" s="152"/>
      <c r="J55" s="152"/>
    </row>
    <row r="56" spans="1:10" ht="39">
      <c r="A56" s="258" t="s">
        <v>444</v>
      </c>
      <c r="B56" s="201"/>
      <c r="C56" s="201" t="s">
        <v>170</v>
      </c>
      <c r="D56" s="201" t="s">
        <v>312</v>
      </c>
      <c r="E56" s="201" t="s">
        <v>502</v>
      </c>
      <c r="F56" s="89" t="s">
        <v>180</v>
      </c>
      <c r="G56" s="152">
        <v>13.9</v>
      </c>
      <c r="H56" s="179"/>
      <c r="I56" s="152">
        <v>15.9</v>
      </c>
      <c r="J56" s="152">
        <v>15.9</v>
      </c>
    </row>
    <row r="57" spans="1:10" ht="12.75">
      <c r="A57" s="213" t="s">
        <v>193</v>
      </c>
      <c r="B57" s="202" t="s">
        <v>172</v>
      </c>
      <c r="C57" s="202" t="s">
        <v>172</v>
      </c>
      <c r="D57" s="202"/>
      <c r="E57" s="202"/>
      <c r="F57" s="89"/>
      <c r="G57" s="152">
        <f>G58</f>
        <v>283.4</v>
      </c>
      <c r="H57" s="179">
        <f t="shared" si="0"/>
        <v>66.5</v>
      </c>
      <c r="I57" s="152">
        <f>I58</f>
        <v>349.9</v>
      </c>
      <c r="J57" s="152">
        <f>J58</f>
        <v>380.40000000000003</v>
      </c>
    </row>
    <row r="58" spans="1:10" ht="12.75">
      <c r="A58" s="213" t="s">
        <v>79</v>
      </c>
      <c r="B58" s="202" t="s">
        <v>172</v>
      </c>
      <c r="C58" s="202" t="s">
        <v>172</v>
      </c>
      <c r="D58" s="202" t="s">
        <v>176</v>
      </c>
      <c r="E58" s="202"/>
      <c r="F58" s="89"/>
      <c r="G58" s="152">
        <f>G60+G61</f>
        <v>283.4</v>
      </c>
      <c r="H58" s="179">
        <f t="shared" si="0"/>
        <v>66.5</v>
      </c>
      <c r="I58" s="152">
        <f>I60+I61</f>
        <v>349.9</v>
      </c>
      <c r="J58" s="152">
        <f>J60+J61</f>
        <v>380.40000000000003</v>
      </c>
    </row>
    <row r="59" spans="1:10" ht="78.75">
      <c r="A59" s="208" t="s">
        <v>410</v>
      </c>
      <c r="B59" s="201" t="s">
        <v>172</v>
      </c>
      <c r="C59" s="201" t="s">
        <v>172</v>
      </c>
      <c r="D59" s="201" t="s">
        <v>176</v>
      </c>
      <c r="E59" s="201" t="s">
        <v>501</v>
      </c>
      <c r="F59" s="183"/>
      <c r="G59" s="152"/>
      <c r="H59" s="179">
        <f t="shared" si="0"/>
        <v>0</v>
      </c>
      <c r="I59" s="152"/>
      <c r="J59" s="152"/>
    </row>
    <row r="60" spans="1:10" ht="12.75">
      <c r="A60" s="206" t="s">
        <v>275</v>
      </c>
      <c r="B60" s="201" t="s">
        <v>172</v>
      </c>
      <c r="C60" s="201" t="s">
        <v>172</v>
      </c>
      <c r="D60" s="201" t="s">
        <v>176</v>
      </c>
      <c r="E60" s="201" t="s">
        <v>501</v>
      </c>
      <c r="F60" s="183" t="s">
        <v>185</v>
      </c>
      <c r="G60" s="152">
        <v>217.66</v>
      </c>
      <c r="H60" s="179">
        <f t="shared" si="0"/>
        <v>51.08000000000001</v>
      </c>
      <c r="I60" s="152">
        <v>268.74</v>
      </c>
      <c r="J60" s="152">
        <v>292.17</v>
      </c>
    </row>
    <row r="61" spans="1:10" ht="39">
      <c r="A61" s="206" t="s">
        <v>278</v>
      </c>
      <c r="B61" s="201" t="s">
        <v>172</v>
      </c>
      <c r="C61" s="201" t="s">
        <v>172</v>
      </c>
      <c r="D61" s="201" t="s">
        <v>176</v>
      </c>
      <c r="E61" s="201" t="s">
        <v>501</v>
      </c>
      <c r="F61" s="89" t="s">
        <v>271</v>
      </c>
      <c r="G61" s="152">
        <v>65.74</v>
      </c>
      <c r="H61" s="179">
        <f t="shared" si="0"/>
        <v>15.420000000000002</v>
      </c>
      <c r="I61" s="152">
        <v>81.16</v>
      </c>
      <c r="J61" s="152">
        <v>88.23</v>
      </c>
    </row>
    <row r="62" spans="1:10" ht="26.25">
      <c r="A62" s="211" t="s">
        <v>368</v>
      </c>
      <c r="B62" s="201" t="s">
        <v>172</v>
      </c>
      <c r="C62" s="201" t="s">
        <v>172</v>
      </c>
      <c r="D62" s="201" t="s">
        <v>176</v>
      </c>
      <c r="E62" s="201" t="s">
        <v>501</v>
      </c>
      <c r="F62" s="89" t="s">
        <v>180</v>
      </c>
      <c r="G62" s="152"/>
      <c r="H62" s="179">
        <f t="shared" si="0"/>
        <v>0</v>
      </c>
      <c r="I62" s="152"/>
      <c r="J62" s="152"/>
    </row>
    <row r="63" spans="1:10" ht="12.75">
      <c r="A63" s="154" t="s">
        <v>58</v>
      </c>
      <c r="B63" s="89" t="s">
        <v>169</v>
      </c>
      <c r="C63" s="70" t="s">
        <v>178</v>
      </c>
      <c r="D63" s="70" t="s">
        <v>179</v>
      </c>
      <c r="E63" s="89"/>
      <c r="F63" s="89"/>
      <c r="G63" s="83">
        <f>G64</f>
        <v>270</v>
      </c>
      <c r="H63" s="149"/>
      <c r="I63" s="83">
        <f>I64</f>
        <v>220</v>
      </c>
      <c r="J63" s="83">
        <f>J64</f>
        <v>220</v>
      </c>
    </row>
    <row r="64" spans="1:10" ht="26.25">
      <c r="A64" s="157" t="s">
        <v>357</v>
      </c>
      <c r="B64" s="89" t="s">
        <v>169</v>
      </c>
      <c r="C64" s="70" t="s">
        <v>178</v>
      </c>
      <c r="D64" s="70" t="s">
        <v>179</v>
      </c>
      <c r="E64" s="89" t="s">
        <v>442</v>
      </c>
      <c r="F64" s="89"/>
      <c r="G64" s="83">
        <f>G65</f>
        <v>270</v>
      </c>
      <c r="H64" s="149"/>
      <c r="I64" s="83">
        <f>I65</f>
        <v>220</v>
      </c>
      <c r="J64" s="83">
        <f>J65</f>
        <v>220</v>
      </c>
    </row>
    <row r="65" spans="1:10" ht="12.75">
      <c r="A65" s="157" t="s">
        <v>376</v>
      </c>
      <c r="B65" s="89" t="s">
        <v>169</v>
      </c>
      <c r="C65" s="70" t="s">
        <v>178</v>
      </c>
      <c r="D65" s="70" t="s">
        <v>179</v>
      </c>
      <c r="E65" s="89" t="s">
        <v>442</v>
      </c>
      <c r="F65" s="89"/>
      <c r="G65" s="83">
        <f>G66+G67</f>
        <v>270</v>
      </c>
      <c r="H65" s="149"/>
      <c r="I65" s="83">
        <f>I66+I67</f>
        <v>220</v>
      </c>
      <c r="J65" s="83">
        <f>J66+J67</f>
        <v>220</v>
      </c>
    </row>
    <row r="66" spans="1:10" ht="12.75">
      <c r="A66" s="157" t="s">
        <v>270</v>
      </c>
      <c r="B66" s="89" t="s">
        <v>169</v>
      </c>
      <c r="C66" s="70" t="s">
        <v>178</v>
      </c>
      <c r="D66" s="70" t="s">
        <v>179</v>
      </c>
      <c r="E66" s="89" t="s">
        <v>442</v>
      </c>
      <c r="F66" s="89" t="s">
        <v>185</v>
      </c>
      <c r="G66" s="83">
        <v>170</v>
      </c>
      <c r="H66" s="149"/>
      <c r="I66" s="83">
        <v>170</v>
      </c>
      <c r="J66" s="83">
        <v>170</v>
      </c>
    </row>
    <row r="67" spans="1:10" ht="39">
      <c r="A67" s="157" t="s">
        <v>285</v>
      </c>
      <c r="B67" s="89" t="s">
        <v>169</v>
      </c>
      <c r="C67" s="70" t="s">
        <v>178</v>
      </c>
      <c r="D67" s="70" t="s">
        <v>179</v>
      </c>
      <c r="E67" s="89" t="s">
        <v>442</v>
      </c>
      <c r="F67" s="89" t="s">
        <v>271</v>
      </c>
      <c r="G67" s="83">
        <v>100</v>
      </c>
      <c r="H67" s="149"/>
      <c r="I67" s="83">
        <v>50</v>
      </c>
      <c r="J67" s="83">
        <v>50</v>
      </c>
    </row>
    <row r="68" spans="1:10" ht="12.75" hidden="1">
      <c r="A68" s="157" t="s">
        <v>446</v>
      </c>
      <c r="B68" s="89"/>
      <c r="C68" s="70" t="s">
        <v>179</v>
      </c>
      <c r="D68" s="70"/>
      <c r="E68" s="89"/>
      <c r="F68" s="89"/>
      <c r="G68" s="83"/>
      <c r="H68" s="149"/>
      <c r="I68" s="83">
        <f>I69</f>
        <v>0</v>
      </c>
      <c r="J68" s="83"/>
    </row>
    <row r="69" spans="1:10" ht="12.75" hidden="1">
      <c r="A69" s="157" t="s">
        <v>52</v>
      </c>
      <c r="B69" s="89"/>
      <c r="C69" s="70" t="s">
        <v>179</v>
      </c>
      <c r="D69" s="70" t="s">
        <v>176</v>
      </c>
      <c r="E69" s="89"/>
      <c r="F69" s="89"/>
      <c r="G69" s="83"/>
      <c r="H69" s="149"/>
      <c r="I69" s="83">
        <f>I70</f>
        <v>0</v>
      </c>
      <c r="J69" s="83"/>
    </row>
    <row r="70" spans="1:10" ht="12.75" customHeight="1" hidden="1">
      <c r="A70" s="157" t="s">
        <v>380</v>
      </c>
      <c r="B70" s="89" t="s">
        <v>179</v>
      </c>
      <c r="C70" s="89" t="s">
        <v>179</v>
      </c>
      <c r="D70" s="89" t="s">
        <v>176</v>
      </c>
      <c r="E70" s="89" t="s">
        <v>381</v>
      </c>
      <c r="F70" s="89"/>
      <c r="G70" s="152">
        <f>G71+G74</f>
        <v>0</v>
      </c>
      <c r="H70" s="179">
        <f t="shared" si="0"/>
        <v>0</v>
      </c>
      <c r="I70" s="152">
        <f>I71+I74</f>
        <v>0</v>
      </c>
      <c r="J70" s="152">
        <f>J71+J74</f>
        <v>0</v>
      </c>
    </row>
    <row r="71" spans="1:10" ht="12.75" customHeight="1" hidden="1">
      <c r="A71" s="157" t="s">
        <v>382</v>
      </c>
      <c r="B71" s="89" t="s">
        <v>179</v>
      </c>
      <c r="C71" s="89" t="s">
        <v>179</v>
      </c>
      <c r="D71" s="89" t="s">
        <v>176</v>
      </c>
      <c r="E71" s="89" t="s">
        <v>335</v>
      </c>
      <c r="F71" s="89"/>
      <c r="G71" s="152">
        <f>G72</f>
        <v>0</v>
      </c>
      <c r="H71" s="179">
        <f t="shared" si="0"/>
        <v>0</v>
      </c>
      <c r="I71" s="152">
        <f>I72</f>
        <v>0</v>
      </c>
      <c r="J71" s="152">
        <f>J72</f>
        <v>0</v>
      </c>
    </row>
    <row r="72" spans="1:10" ht="12.75" customHeight="1" hidden="1">
      <c r="A72" s="157" t="s">
        <v>186</v>
      </c>
      <c r="B72" s="89" t="s">
        <v>179</v>
      </c>
      <c r="C72" s="89" t="s">
        <v>179</v>
      </c>
      <c r="D72" s="89" t="s">
        <v>176</v>
      </c>
      <c r="E72" s="89" t="s">
        <v>335</v>
      </c>
      <c r="F72" s="89" t="s">
        <v>180</v>
      </c>
      <c r="G72" s="152">
        <f>G73</f>
        <v>0</v>
      </c>
      <c r="H72" s="179">
        <f t="shared" si="0"/>
        <v>0</v>
      </c>
      <c r="I72" s="152"/>
      <c r="J72" s="152">
        <f>J73</f>
        <v>0</v>
      </c>
    </row>
    <row r="73" spans="1:10" ht="26.25" customHeight="1" hidden="1">
      <c r="A73" s="157" t="s">
        <v>186</v>
      </c>
      <c r="B73" s="89" t="s">
        <v>169</v>
      </c>
      <c r="C73" s="89" t="s">
        <v>184</v>
      </c>
      <c r="D73" s="89" t="s">
        <v>172</v>
      </c>
      <c r="E73" s="89" t="s">
        <v>274</v>
      </c>
      <c r="F73" s="89" t="s">
        <v>180</v>
      </c>
      <c r="G73" s="152"/>
      <c r="H73" s="179">
        <f t="shared" si="0"/>
        <v>0</v>
      </c>
      <c r="I73" s="152"/>
      <c r="J73" s="152"/>
    </row>
    <row r="74" spans="1:10" ht="12.75" customHeight="1" hidden="1">
      <c r="A74" s="181" t="s">
        <v>125</v>
      </c>
      <c r="B74" s="89" t="s">
        <v>169</v>
      </c>
      <c r="C74" s="89" t="s">
        <v>184</v>
      </c>
      <c r="D74" s="89" t="s">
        <v>179</v>
      </c>
      <c r="E74" s="89"/>
      <c r="F74" s="89"/>
      <c r="G74" s="152">
        <f>G76</f>
        <v>0</v>
      </c>
      <c r="H74" s="179">
        <f t="shared" si="0"/>
        <v>0</v>
      </c>
      <c r="I74" s="152">
        <f>I76</f>
        <v>0</v>
      </c>
      <c r="J74" s="152">
        <f>J76</f>
        <v>0</v>
      </c>
    </row>
    <row r="75" spans="1:10" ht="39" customHeight="1" hidden="1">
      <c r="A75" s="87" t="s">
        <v>305</v>
      </c>
      <c r="B75" s="89" t="s">
        <v>169</v>
      </c>
      <c r="C75" s="89" t="s">
        <v>184</v>
      </c>
      <c r="D75" s="89" t="s">
        <v>179</v>
      </c>
      <c r="E75" s="89"/>
      <c r="F75" s="89"/>
      <c r="G75" s="152">
        <f aca="true" t="shared" si="2" ref="G75:J77">G76</f>
        <v>0</v>
      </c>
      <c r="H75" s="179">
        <f t="shared" si="0"/>
        <v>0</v>
      </c>
      <c r="I75" s="152">
        <f t="shared" si="2"/>
        <v>0</v>
      </c>
      <c r="J75" s="152">
        <f t="shared" si="2"/>
        <v>0</v>
      </c>
    </row>
    <row r="76" spans="1:10" ht="12.75" customHeight="1" hidden="1">
      <c r="A76" s="87" t="s">
        <v>287</v>
      </c>
      <c r="B76" s="89" t="s">
        <v>169</v>
      </c>
      <c r="C76" s="89" t="s">
        <v>184</v>
      </c>
      <c r="D76" s="89" t="s">
        <v>179</v>
      </c>
      <c r="E76" s="89" t="s">
        <v>272</v>
      </c>
      <c r="F76" s="89"/>
      <c r="G76" s="152">
        <f t="shared" si="2"/>
        <v>0</v>
      </c>
      <c r="H76" s="179">
        <f t="shared" si="0"/>
        <v>0</v>
      </c>
      <c r="I76" s="152">
        <f t="shared" si="2"/>
        <v>0</v>
      </c>
      <c r="J76" s="152">
        <f t="shared" si="2"/>
        <v>0</v>
      </c>
    </row>
    <row r="77" spans="1:10" ht="26.25" customHeight="1" hidden="1">
      <c r="A77" s="157" t="s">
        <v>288</v>
      </c>
      <c r="B77" s="89" t="s">
        <v>169</v>
      </c>
      <c r="C77" s="89" t="s">
        <v>184</v>
      </c>
      <c r="D77" s="89" t="s">
        <v>179</v>
      </c>
      <c r="E77" s="89" t="s">
        <v>273</v>
      </c>
      <c r="F77" s="89"/>
      <c r="G77" s="152">
        <f t="shared" si="2"/>
        <v>0</v>
      </c>
      <c r="H77" s="179">
        <f t="shared" si="0"/>
        <v>0</v>
      </c>
      <c r="I77" s="152">
        <f t="shared" si="2"/>
        <v>0</v>
      </c>
      <c r="J77" s="152">
        <f t="shared" si="2"/>
        <v>0</v>
      </c>
    </row>
    <row r="78" spans="1:10" ht="26.25" customHeight="1" hidden="1">
      <c r="A78" s="182" t="s">
        <v>289</v>
      </c>
      <c r="B78" s="89" t="s">
        <v>169</v>
      </c>
      <c r="C78" s="89" t="s">
        <v>184</v>
      </c>
      <c r="D78" s="89" t="s">
        <v>179</v>
      </c>
      <c r="E78" s="89" t="s">
        <v>290</v>
      </c>
      <c r="F78" s="89"/>
      <c r="G78" s="152">
        <f>G79+G80</f>
        <v>0</v>
      </c>
      <c r="H78" s="179">
        <f t="shared" si="0"/>
        <v>0</v>
      </c>
      <c r="I78" s="152">
        <f>I79+I80</f>
        <v>0</v>
      </c>
      <c r="J78" s="152">
        <f>J79+J80</f>
        <v>0</v>
      </c>
    </row>
    <row r="79" spans="1:10" ht="12.75" customHeight="1" hidden="1">
      <c r="A79" s="182" t="s">
        <v>270</v>
      </c>
      <c r="B79" s="89" t="s">
        <v>169</v>
      </c>
      <c r="C79" s="89" t="s">
        <v>184</v>
      </c>
      <c r="D79" s="89" t="s">
        <v>179</v>
      </c>
      <c r="E79" s="89" t="s">
        <v>290</v>
      </c>
      <c r="F79" s="183" t="s">
        <v>185</v>
      </c>
      <c r="G79" s="152"/>
      <c r="H79" s="179">
        <f>I79-G79</f>
        <v>0</v>
      </c>
      <c r="I79" s="152"/>
      <c r="J79" s="152"/>
    </row>
    <row r="80" spans="1:10" ht="39" customHeight="1" hidden="1">
      <c r="A80" s="182" t="s">
        <v>285</v>
      </c>
      <c r="B80" s="89" t="s">
        <v>169</v>
      </c>
      <c r="C80" s="89" t="s">
        <v>184</v>
      </c>
      <c r="D80" s="89" t="s">
        <v>179</v>
      </c>
      <c r="E80" s="89" t="s">
        <v>290</v>
      </c>
      <c r="F80" s="183" t="s">
        <v>271</v>
      </c>
      <c r="G80" s="152"/>
      <c r="H80" s="179">
        <f>I80-G80</f>
        <v>0</v>
      </c>
      <c r="I80" s="152"/>
      <c r="J80" s="152"/>
    </row>
    <row r="81" spans="1:10" ht="12.75">
      <c r="A81" s="154" t="s">
        <v>383</v>
      </c>
      <c r="B81" s="86" t="s">
        <v>187</v>
      </c>
      <c r="C81" s="86" t="s">
        <v>187</v>
      </c>
      <c r="D81" s="89"/>
      <c r="E81" s="70" t="s">
        <v>336</v>
      </c>
      <c r="F81" s="183"/>
      <c r="G81" s="152">
        <f>G82+G83</f>
        <v>255</v>
      </c>
      <c r="H81" s="179">
        <f>I81-G81</f>
        <v>0</v>
      </c>
      <c r="I81" s="152">
        <f>I82+I83</f>
        <v>255</v>
      </c>
      <c r="J81" s="152">
        <f>J82+J83</f>
        <v>255</v>
      </c>
    </row>
    <row r="82" spans="1:10" ht="12.75">
      <c r="A82" s="206" t="s">
        <v>424</v>
      </c>
      <c r="B82" s="86" t="s">
        <v>187</v>
      </c>
      <c r="C82" s="86" t="s">
        <v>187</v>
      </c>
      <c r="D82" s="86" t="s">
        <v>187</v>
      </c>
      <c r="E82" s="70" t="s">
        <v>336</v>
      </c>
      <c r="F82" s="183" t="s">
        <v>185</v>
      </c>
      <c r="G82" s="152">
        <v>196</v>
      </c>
      <c r="H82" s="179">
        <f>I82-G82</f>
        <v>0</v>
      </c>
      <c r="I82" s="152">
        <v>196</v>
      </c>
      <c r="J82" s="152">
        <v>196</v>
      </c>
    </row>
    <row r="83" spans="1:10" ht="26.25">
      <c r="A83" s="206" t="s">
        <v>427</v>
      </c>
      <c r="B83" s="89" t="s">
        <v>187</v>
      </c>
      <c r="C83" s="89" t="s">
        <v>187</v>
      </c>
      <c r="D83" s="89" t="s">
        <v>187</v>
      </c>
      <c r="E83" s="70" t="s">
        <v>336</v>
      </c>
      <c r="F83" s="183" t="s">
        <v>271</v>
      </c>
      <c r="G83" s="152">
        <v>59</v>
      </c>
      <c r="H83" s="179">
        <f>I83-G83</f>
        <v>0</v>
      </c>
      <c r="I83" s="152">
        <v>59</v>
      </c>
      <c r="J83" s="152">
        <v>59</v>
      </c>
    </row>
    <row r="84" spans="1:10" ht="12.75">
      <c r="A84" s="157" t="s">
        <v>384</v>
      </c>
      <c r="B84" s="89" t="s">
        <v>187</v>
      </c>
      <c r="C84" s="89" t="s">
        <v>187</v>
      </c>
      <c r="D84" s="89" t="s">
        <v>187</v>
      </c>
      <c r="E84" s="70" t="s">
        <v>390</v>
      </c>
      <c r="F84" s="183"/>
      <c r="G84" s="152"/>
      <c r="H84" s="179"/>
      <c r="I84" s="152"/>
      <c r="J84" s="152"/>
    </row>
    <row r="85" spans="1:10" ht="39">
      <c r="A85" s="91" t="s">
        <v>285</v>
      </c>
      <c r="B85" s="70" t="s">
        <v>188</v>
      </c>
      <c r="C85" s="89" t="s">
        <v>187</v>
      </c>
      <c r="D85" s="89" t="s">
        <v>187</v>
      </c>
      <c r="E85" s="70"/>
      <c r="F85" s="183"/>
      <c r="G85" s="152"/>
      <c r="H85" s="179"/>
      <c r="I85" s="152"/>
      <c r="J85" s="152"/>
    </row>
    <row r="86" spans="1:10" ht="12.75" hidden="1">
      <c r="A86" s="213" t="s">
        <v>391</v>
      </c>
      <c r="B86" s="202" t="s">
        <v>188</v>
      </c>
      <c r="C86" s="202" t="s">
        <v>188</v>
      </c>
      <c r="D86" s="202"/>
      <c r="E86" s="70"/>
      <c r="F86" s="183"/>
      <c r="G86" s="152"/>
      <c r="H86" s="179"/>
      <c r="I86" s="152"/>
      <c r="J86" s="152"/>
    </row>
    <row r="87" spans="1:10" ht="12.75" hidden="1">
      <c r="A87" s="213" t="s">
        <v>189</v>
      </c>
      <c r="B87" s="202" t="s">
        <v>188</v>
      </c>
      <c r="C87" s="202" t="s">
        <v>188</v>
      </c>
      <c r="D87" s="202" t="s">
        <v>170</v>
      </c>
      <c r="E87" s="70"/>
      <c r="F87" s="183"/>
      <c r="G87" s="152">
        <f>G96</f>
        <v>0</v>
      </c>
      <c r="H87" s="179"/>
      <c r="I87" s="152">
        <f>I96</f>
        <v>0</v>
      </c>
      <c r="J87" s="152">
        <f>J96</f>
        <v>0</v>
      </c>
    </row>
    <row r="88" spans="1:10" ht="26.25" hidden="1">
      <c r="A88" s="200" t="s">
        <v>363</v>
      </c>
      <c r="B88" s="201" t="s">
        <v>188</v>
      </c>
      <c r="C88" s="201" t="s">
        <v>188</v>
      </c>
      <c r="D88" s="201" t="s">
        <v>170</v>
      </c>
      <c r="E88" s="201" t="s">
        <v>355</v>
      </c>
      <c r="F88" s="183"/>
      <c r="G88" s="152"/>
      <c r="H88" s="179"/>
      <c r="I88" s="152"/>
      <c r="J88" s="152"/>
    </row>
    <row r="89" spans="1:10" ht="12.75" hidden="1">
      <c r="A89" s="211" t="s">
        <v>384</v>
      </c>
      <c r="B89" s="201" t="s">
        <v>188</v>
      </c>
      <c r="C89" s="201" t="s">
        <v>188</v>
      </c>
      <c r="D89" s="201" t="s">
        <v>170</v>
      </c>
      <c r="E89" s="201" t="s">
        <v>385</v>
      </c>
      <c r="F89" s="183"/>
      <c r="G89" s="152"/>
      <c r="H89" s="179"/>
      <c r="I89" s="152"/>
      <c r="J89" s="152"/>
    </row>
    <row r="90" spans="1:10" ht="12.75" hidden="1">
      <c r="A90" s="211" t="s">
        <v>286</v>
      </c>
      <c r="B90" s="201" t="s">
        <v>188</v>
      </c>
      <c r="C90" s="201" t="s">
        <v>188</v>
      </c>
      <c r="D90" s="201" t="s">
        <v>170</v>
      </c>
      <c r="E90" s="201" t="s">
        <v>396</v>
      </c>
      <c r="F90" s="89"/>
      <c r="G90" s="152"/>
      <c r="H90" s="179">
        <f>I90-G90</f>
        <v>0</v>
      </c>
      <c r="I90" s="152"/>
      <c r="J90" s="152"/>
    </row>
    <row r="91" spans="1:10" ht="12.75" hidden="1">
      <c r="A91" s="211" t="s">
        <v>397</v>
      </c>
      <c r="B91" s="201" t="s">
        <v>188</v>
      </c>
      <c r="C91" s="201" t="s">
        <v>188</v>
      </c>
      <c r="D91" s="201" t="s">
        <v>170</v>
      </c>
      <c r="E91" s="201" t="s">
        <v>387</v>
      </c>
      <c r="F91" s="89"/>
      <c r="G91" s="152"/>
      <c r="H91" s="179">
        <f>I91-G91</f>
        <v>0</v>
      </c>
      <c r="I91" s="152"/>
      <c r="J91" s="152"/>
    </row>
    <row r="92" spans="1:10" ht="26.25" hidden="1">
      <c r="A92" s="211" t="s">
        <v>393</v>
      </c>
      <c r="B92" s="201"/>
      <c r="C92" s="201" t="s">
        <v>188</v>
      </c>
      <c r="D92" s="201" t="s">
        <v>170</v>
      </c>
      <c r="E92" s="201" t="s">
        <v>389</v>
      </c>
      <c r="F92" s="89"/>
      <c r="G92" s="152"/>
      <c r="H92" s="179"/>
      <c r="I92" s="152"/>
      <c r="J92" s="152"/>
    </row>
    <row r="93" spans="1:10" ht="26.25" hidden="1">
      <c r="A93" s="205" t="s">
        <v>353</v>
      </c>
      <c r="B93" s="201"/>
      <c r="C93" s="201" t="s">
        <v>188</v>
      </c>
      <c r="D93" s="201" t="s">
        <v>170</v>
      </c>
      <c r="E93" s="201" t="s">
        <v>390</v>
      </c>
      <c r="F93" s="89"/>
      <c r="G93" s="152"/>
      <c r="H93" s="179"/>
      <c r="I93" s="152"/>
      <c r="J93" s="152"/>
    </row>
    <row r="94" spans="1:10" ht="12.75" hidden="1">
      <c r="A94" s="206" t="s">
        <v>270</v>
      </c>
      <c r="B94" s="201"/>
      <c r="C94" s="201" t="s">
        <v>188</v>
      </c>
      <c r="D94" s="201" t="s">
        <v>170</v>
      </c>
      <c r="E94" s="201" t="s">
        <v>390</v>
      </c>
      <c r="F94" s="89"/>
      <c r="G94" s="152"/>
      <c r="H94" s="179"/>
      <c r="I94" s="152"/>
      <c r="J94" s="152"/>
    </row>
    <row r="95" spans="1:10" ht="39" hidden="1">
      <c r="A95" s="206" t="s">
        <v>285</v>
      </c>
      <c r="B95" s="201"/>
      <c r="C95" s="201" t="s">
        <v>188</v>
      </c>
      <c r="D95" s="201" t="s">
        <v>170</v>
      </c>
      <c r="E95" s="201" t="s">
        <v>390</v>
      </c>
      <c r="F95" s="89"/>
      <c r="G95" s="152"/>
      <c r="H95" s="179"/>
      <c r="I95" s="152"/>
      <c r="J95" s="152"/>
    </row>
    <row r="96" spans="1:10" ht="26.25" hidden="1">
      <c r="A96" s="211" t="s">
        <v>186</v>
      </c>
      <c r="B96" s="201"/>
      <c r="C96" s="201" t="s">
        <v>188</v>
      </c>
      <c r="D96" s="201" t="s">
        <v>170</v>
      </c>
      <c r="E96" s="201" t="s">
        <v>390</v>
      </c>
      <c r="F96" s="89" t="s">
        <v>180</v>
      </c>
      <c r="G96" s="152"/>
      <c r="H96" s="179"/>
      <c r="I96" s="152"/>
      <c r="J96" s="152"/>
    </row>
    <row r="97" spans="1:10" ht="12.75">
      <c r="A97" s="213" t="s">
        <v>190</v>
      </c>
      <c r="B97" s="202" t="s">
        <v>184</v>
      </c>
      <c r="C97" s="202" t="s">
        <v>184</v>
      </c>
      <c r="D97" s="202"/>
      <c r="E97" s="89"/>
      <c r="F97" s="89"/>
      <c r="G97" s="152">
        <f>G98</f>
        <v>537.51</v>
      </c>
      <c r="H97" s="179"/>
      <c r="I97" s="152">
        <f>I98</f>
        <v>597.21</v>
      </c>
      <c r="J97" s="152">
        <f>J98</f>
        <v>500.23</v>
      </c>
    </row>
    <row r="98" spans="1:10" ht="12.75">
      <c r="A98" s="213" t="s">
        <v>125</v>
      </c>
      <c r="B98" s="202" t="s">
        <v>184</v>
      </c>
      <c r="C98" s="202" t="s">
        <v>184</v>
      </c>
      <c r="D98" s="202" t="s">
        <v>179</v>
      </c>
      <c r="E98" s="89"/>
      <c r="F98" s="89"/>
      <c r="G98" s="152">
        <f>G99</f>
        <v>537.51</v>
      </c>
      <c r="H98" s="179"/>
      <c r="I98" s="152">
        <f>I99</f>
        <v>597.21</v>
      </c>
      <c r="J98" s="152">
        <f>J99</f>
        <v>500.23</v>
      </c>
    </row>
    <row r="99" spans="1:20" ht="39">
      <c r="A99" s="205" t="s">
        <v>322</v>
      </c>
      <c r="B99" s="201" t="s">
        <v>184</v>
      </c>
      <c r="C99" s="201" t="s">
        <v>184</v>
      </c>
      <c r="D99" s="201" t="s">
        <v>179</v>
      </c>
      <c r="E99" s="201" t="s">
        <v>355</v>
      </c>
      <c r="F99" s="89"/>
      <c r="G99" s="152">
        <f>G101+G102</f>
        <v>537.51</v>
      </c>
      <c r="H99" s="179"/>
      <c r="I99" s="152">
        <f>I101+I102</f>
        <v>597.21</v>
      </c>
      <c r="J99" s="152">
        <f>J101+J102</f>
        <v>500.23</v>
      </c>
      <c r="T99" s="28">
        <v>224</v>
      </c>
    </row>
    <row r="100" spans="1:10" ht="26.25">
      <c r="A100" s="200" t="s">
        <v>363</v>
      </c>
      <c r="B100" s="201" t="s">
        <v>184</v>
      </c>
      <c r="C100" s="201" t="s">
        <v>184</v>
      </c>
      <c r="D100" s="201" t="s">
        <v>179</v>
      </c>
      <c r="E100" s="201" t="s">
        <v>355</v>
      </c>
      <c r="F100" s="89"/>
      <c r="G100" s="152"/>
      <c r="H100" s="179"/>
      <c r="I100" s="152"/>
      <c r="J100" s="152"/>
    </row>
    <row r="101" spans="1:10" ht="12.75">
      <c r="A101" s="206" t="s">
        <v>275</v>
      </c>
      <c r="B101" s="201" t="s">
        <v>172</v>
      </c>
      <c r="C101" s="70" t="s">
        <v>184</v>
      </c>
      <c r="D101" s="70" t="s">
        <v>179</v>
      </c>
      <c r="E101" s="70" t="s">
        <v>336</v>
      </c>
      <c r="F101" s="183" t="s">
        <v>185</v>
      </c>
      <c r="G101" s="152">
        <v>313.31</v>
      </c>
      <c r="H101" s="179">
        <f>I101-G101</f>
        <v>55.45999999999998</v>
      </c>
      <c r="I101" s="152">
        <v>368.77</v>
      </c>
      <c r="J101" s="152">
        <v>368.77</v>
      </c>
    </row>
    <row r="102" spans="1:10" ht="26.25">
      <c r="A102" s="91" t="s">
        <v>425</v>
      </c>
      <c r="B102" s="70" t="s">
        <v>184</v>
      </c>
      <c r="C102" s="70" t="s">
        <v>184</v>
      </c>
      <c r="D102" s="70" t="s">
        <v>179</v>
      </c>
      <c r="E102" s="70" t="s">
        <v>336</v>
      </c>
      <c r="F102" s="89" t="s">
        <v>271</v>
      </c>
      <c r="G102" s="152">
        <v>224.2</v>
      </c>
      <c r="H102" s="179"/>
      <c r="I102" s="152">
        <v>228.44</v>
      </c>
      <c r="J102" s="152">
        <v>131.46</v>
      </c>
    </row>
    <row r="103" spans="1:10" ht="12.75">
      <c r="A103" s="72" t="s">
        <v>191</v>
      </c>
      <c r="B103" s="201"/>
      <c r="C103" s="218" t="s">
        <v>192</v>
      </c>
      <c r="D103" s="218" t="s">
        <v>192</v>
      </c>
      <c r="E103" s="218" t="s">
        <v>395</v>
      </c>
      <c r="F103" s="89"/>
      <c r="G103" s="152">
        <v>209.98</v>
      </c>
      <c r="H103" s="179"/>
      <c r="I103" s="152">
        <v>97.92</v>
      </c>
      <c r="J103" s="152">
        <v>195.9</v>
      </c>
    </row>
    <row r="104" spans="1:10" ht="12.75">
      <c r="A104" s="379" t="s">
        <v>37</v>
      </c>
      <c r="B104" s="379"/>
      <c r="C104" s="379"/>
      <c r="D104" s="379"/>
      <c r="E104" s="379"/>
      <c r="F104" s="379"/>
      <c r="G104" s="152">
        <f>G9+G18+G26+G39+G46+G57+G63+G81+G87+G97+G103</f>
        <v>4496.889999999999</v>
      </c>
      <c r="H104" s="179">
        <f>I104-G104</f>
        <v>-213.95999999999913</v>
      </c>
      <c r="I104" s="152">
        <f>I9+I18+I26+I39+I46+I57+I63+I68+I81+I87+I97+I103</f>
        <v>4282.93</v>
      </c>
      <c r="J104" s="152">
        <f>J9+J18+J26+J39+J46+J57+J63+J81+J87+J97+J103</f>
        <v>4314.43</v>
      </c>
    </row>
    <row r="105" spans="1:10" ht="12.75">
      <c r="A105" s="185"/>
      <c r="B105" s="185"/>
      <c r="C105" s="186"/>
      <c r="D105" s="186"/>
      <c r="E105" s="186"/>
      <c r="F105" s="186"/>
      <c r="G105" s="187"/>
      <c r="H105" s="187"/>
      <c r="I105" s="187"/>
      <c r="J105" s="188"/>
    </row>
    <row r="108" ht="12.75">
      <c r="J108" s="95">
        <v>0</v>
      </c>
    </row>
    <row r="111" spans="7:10" ht="12.75">
      <c r="G111" s="96"/>
      <c r="H111" s="96"/>
      <c r="I111" s="96"/>
      <c r="J111" s="97"/>
    </row>
  </sheetData>
  <sheetProtection/>
  <mergeCells count="4">
    <mergeCell ref="F1:K1"/>
    <mergeCell ref="L1:M1"/>
    <mergeCell ref="A3:J3"/>
    <mergeCell ref="A104:F104"/>
  </mergeCells>
  <printOptions/>
  <pageMargins left="1.141732283464567" right="0.1968503937007874" top="0.5905511811023623" bottom="0.2755905511811024" header="0.31496062992125984" footer="0.31496062992125984"/>
  <pageSetup fitToHeight="0" fitToWidth="1"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="84" zoomScaleNormal="75" zoomScaleSheetLayoutView="84" zoomScalePageLayoutView="0" workbookViewId="0" topLeftCell="A1">
      <selection activeCell="K1" sqref="K1:K2"/>
    </sheetView>
  </sheetViews>
  <sheetFormatPr defaultColWidth="0" defaultRowHeight="12.75"/>
  <cols>
    <col min="1" max="1" width="8.875" style="14" customWidth="1"/>
    <col min="2" max="2" width="50.375" style="14" customWidth="1"/>
    <col min="3" max="3" width="25.125" style="244" customWidth="1"/>
    <col min="4" max="250" width="9.125" style="14" customWidth="1"/>
    <col min="251" max="251" width="22.125" style="14" customWidth="1"/>
    <col min="252" max="252" width="50.375" style="14" customWidth="1"/>
    <col min="253" max="253" width="20.625" style="14" customWidth="1"/>
    <col min="254" max="16384" width="0" style="14" hidden="1" customWidth="1"/>
  </cols>
  <sheetData>
    <row r="1" spans="2:5" ht="148.5" customHeight="1">
      <c r="B1" s="76"/>
      <c r="C1" s="76" t="s">
        <v>499</v>
      </c>
      <c r="D1" s="76"/>
      <c r="E1" s="76"/>
    </row>
    <row r="2" spans="2:3" ht="15.75" customHeight="1">
      <c r="B2" s="76"/>
      <c r="C2" s="243"/>
    </row>
    <row r="3" spans="1:3" ht="44.25" customHeight="1">
      <c r="A3" s="341" t="s">
        <v>460</v>
      </c>
      <c r="B3" s="341"/>
      <c r="C3" s="341"/>
    </row>
    <row r="4" ht="15">
      <c r="B4" s="120"/>
    </row>
    <row r="5" spans="1:3" ht="15">
      <c r="A5" s="57" t="s">
        <v>293</v>
      </c>
      <c r="B5" s="193" t="s">
        <v>294</v>
      </c>
      <c r="C5" s="245" t="s">
        <v>411</v>
      </c>
    </row>
    <row r="6" spans="1:3" ht="15">
      <c r="A6" s="57"/>
      <c r="B6" s="194"/>
      <c r="C6" s="246"/>
    </row>
    <row r="7" spans="1:3" ht="85.5" customHeight="1">
      <c r="A7" s="136" t="s">
        <v>170</v>
      </c>
      <c r="B7" s="113" t="s">
        <v>296</v>
      </c>
      <c r="C7" s="247">
        <v>10070.2</v>
      </c>
    </row>
    <row r="8" spans="1:3" ht="15">
      <c r="A8" s="136"/>
      <c r="B8" s="137"/>
      <c r="C8" s="247"/>
    </row>
    <row r="9" spans="1:3" ht="15.75" customHeight="1" hidden="1">
      <c r="A9" s="138"/>
      <c r="B9" s="137"/>
      <c r="C9" s="247"/>
    </row>
    <row r="10" spans="1:3" s="122" customFormat="1" ht="31.5" customHeight="1" hidden="1">
      <c r="A10" s="139"/>
      <c r="B10" s="140"/>
      <c r="C10" s="247"/>
    </row>
    <row r="11" spans="1:3" s="122" customFormat="1" ht="15.75" customHeight="1" hidden="1">
      <c r="A11" s="141"/>
      <c r="B11" s="140"/>
      <c r="C11" s="247"/>
    </row>
    <row r="12" spans="1:3" s="122" customFormat="1" ht="15.75" customHeight="1" hidden="1">
      <c r="A12" s="141"/>
      <c r="B12" s="140"/>
      <c r="C12" s="247"/>
    </row>
    <row r="13" spans="1:3" s="122" customFormat="1" ht="15.75" customHeight="1" hidden="1">
      <c r="A13" s="141"/>
      <c r="B13" s="140"/>
      <c r="C13" s="247"/>
    </row>
    <row r="14" spans="1:3" s="122" customFormat="1" ht="15.75" customHeight="1" hidden="1">
      <c r="A14" s="141"/>
      <c r="B14" s="140"/>
      <c r="C14" s="247"/>
    </row>
    <row r="15" spans="1:3" s="30" customFormat="1" ht="15">
      <c r="A15" s="142" t="s">
        <v>192</v>
      </c>
      <c r="B15" s="143" t="s">
        <v>297</v>
      </c>
      <c r="C15" s="247">
        <v>1751.8</v>
      </c>
    </row>
    <row r="16" spans="1:3" ht="15">
      <c r="A16" s="380" t="s">
        <v>299</v>
      </c>
      <c r="B16" s="381"/>
      <c r="C16" s="248">
        <f>C7+C15</f>
        <v>11822</v>
      </c>
    </row>
    <row r="17" spans="1:3" ht="15" hidden="1">
      <c r="A17" s="123"/>
      <c r="B17" s="108"/>
      <c r="C17" s="249"/>
    </row>
    <row r="18" spans="1:3" ht="15" hidden="1">
      <c r="A18" s="123"/>
      <c r="B18" s="108"/>
      <c r="C18" s="249"/>
    </row>
    <row r="20" ht="15" hidden="1"/>
    <row r="23" s="30" customFormat="1" ht="15">
      <c r="C23" s="250"/>
    </row>
    <row r="24" s="30" customFormat="1" ht="15">
      <c r="C24" s="250"/>
    </row>
    <row r="25" s="30" customFormat="1" ht="15">
      <c r="C25" s="250"/>
    </row>
    <row r="26" ht="15">
      <c r="C26" s="251"/>
    </row>
    <row r="27" ht="15">
      <c r="C27" s="251"/>
    </row>
    <row r="28" s="30" customFormat="1" ht="15">
      <c r="C28" s="250"/>
    </row>
    <row r="29" ht="15">
      <c r="C29" s="251"/>
    </row>
    <row r="30" ht="15">
      <c r="C30" s="251"/>
    </row>
    <row r="35" spans="2:3" ht="15">
      <c r="B35" s="125"/>
      <c r="C35" s="252"/>
    </row>
    <row r="36" spans="2:3" ht="15">
      <c r="B36" s="125"/>
      <c r="C36" s="252"/>
    </row>
    <row r="37" spans="2:3" ht="15">
      <c r="B37" s="125"/>
      <c r="C37" s="252"/>
    </row>
    <row r="38" spans="2:3" ht="15">
      <c r="B38" s="125"/>
      <c r="C38" s="252"/>
    </row>
    <row r="39" spans="2:3" ht="15">
      <c r="B39" s="127"/>
      <c r="C39" s="253"/>
    </row>
    <row r="40" spans="2:3" ht="15">
      <c r="B40" s="125"/>
      <c r="C40" s="252"/>
    </row>
    <row r="41" spans="2:3" ht="15">
      <c r="B41" s="125"/>
      <c r="C41" s="252"/>
    </row>
    <row r="42" spans="2:3" ht="15">
      <c r="B42" s="31"/>
      <c r="C42" s="254"/>
    </row>
    <row r="43" spans="2:3" ht="15">
      <c r="B43" s="125"/>
      <c r="C43" s="252"/>
    </row>
    <row r="44" spans="2:3" ht="15">
      <c r="B44" s="125"/>
      <c r="C44" s="252"/>
    </row>
    <row r="45" spans="2:3" ht="15">
      <c r="B45" s="31"/>
      <c r="C45" s="254"/>
    </row>
    <row r="46" spans="2:3" ht="15">
      <c r="B46" s="125"/>
      <c r="C46" s="252"/>
    </row>
    <row r="47" spans="2:3" ht="15">
      <c r="B47" s="125"/>
      <c r="C47" s="252"/>
    </row>
    <row r="48" spans="2:3" ht="15">
      <c r="B48" s="125"/>
      <c r="C48" s="252"/>
    </row>
    <row r="49" spans="2:3" ht="15">
      <c r="B49" s="125"/>
      <c r="C49" s="252"/>
    </row>
    <row r="50" ht="15">
      <c r="C50" s="255"/>
    </row>
    <row r="51" ht="15">
      <c r="C51" s="255"/>
    </row>
    <row r="52" ht="15">
      <c r="C52" s="255"/>
    </row>
  </sheetData>
  <sheetProtection/>
  <mergeCells count="2">
    <mergeCell ref="A3:C3"/>
    <mergeCell ref="A16:B1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65"/>
  <sheetViews>
    <sheetView tabSelected="1" zoomScale="75" zoomScaleNormal="75" zoomScalePageLayoutView="0" workbookViewId="0" topLeftCell="A1">
      <selection activeCell="A31" sqref="A31"/>
    </sheetView>
  </sheetViews>
  <sheetFormatPr defaultColWidth="9.125" defaultRowHeight="12.75"/>
  <cols>
    <col min="1" max="1" width="22.125" style="14" customWidth="1"/>
    <col min="2" max="2" width="50.375" style="14" customWidth="1"/>
    <col min="3" max="3" width="20.50390625" style="14" customWidth="1"/>
    <col min="4" max="4" width="39.50390625" style="132" customWidth="1"/>
    <col min="5" max="10" width="0" style="14" hidden="1" customWidth="1"/>
    <col min="11" max="16384" width="9.125" style="14" customWidth="1"/>
  </cols>
  <sheetData>
    <row r="1" spans="2:9" ht="15.75" customHeight="1">
      <c r="B1" s="76"/>
      <c r="C1" s="351" t="s">
        <v>500</v>
      </c>
      <c r="D1" s="351"/>
      <c r="E1" s="76"/>
      <c r="F1" s="76"/>
      <c r="G1" s="76"/>
      <c r="H1" s="76"/>
      <c r="I1" s="76"/>
    </row>
    <row r="2" spans="2:9" ht="30" customHeight="1">
      <c r="B2" s="76"/>
      <c r="C2" s="351"/>
      <c r="D2" s="351"/>
      <c r="E2" s="76"/>
      <c r="F2" s="76"/>
      <c r="G2" s="76"/>
      <c r="H2" s="76"/>
      <c r="I2" s="76"/>
    </row>
    <row r="3" spans="2:9" ht="48.75" customHeight="1">
      <c r="B3" s="76"/>
      <c r="C3" s="351"/>
      <c r="D3" s="351"/>
      <c r="E3" s="76"/>
      <c r="F3" s="76"/>
      <c r="G3" s="76"/>
      <c r="H3" s="76"/>
      <c r="I3" s="76"/>
    </row>
    <row r="4" spans="2:4" ht="15.75" customHeight="1" hidden="1">
      <c r="B4" s="76"/>
      <c r="C4" s="76"/>
      <c r="D4" s="76"/>
    </row>
    <row r="5" spans="2:4" ht="15.75" customHeight="1" hidden="1">
      <c r="B5" s="76"/>
      <c r="C5" s="76"/>
      <c r="D5" s="76"/>
    </row>
    <row r="6" spans="1:4" ht="42.75" customHeight="1">
      <c r="A6" s="341" t="s">
        <v>465</v>
      </c>
      <c r="B6" s="341"/>
      <c r="C6" s="341"/>
      <c r="D6" s="341"/>
    </row>
    <row r="7" spans="2:4" ht="15">
      <c r="B7" s="120"/>
      <c r="C7" s="120"/>
      <c r="D7" s="121"/>
    </row>
    <row r="8" spans="1:10" ht="15">
      <c r="A8" s="57" t="s">
        <v>293</v>
      </c>
      <c r="B8" s="133" t="s">
        <v>294</v>
      </c>
      <c r="C8" s="145" t="s">
        <v>443</v>
      </c>
      <c r="D8" s="134" t="s">
        <v>458</v>
      </c>
      <c r="E8" s="112"/>
      <c r="F8" s="112"/>
      <c r="G8" s="112"/>
      <c r="H8" s="112"/>
      <c r="I8" s="112"/>
      <c r="J8" s="112"/>
    </row>
    <row r="9" spans="1:4" ht="15">
      <c r="A9" s="57"/>
      <c r="B9" s="135"/>
      <c r="C9" s="146"/>
      <c r="D9" s="147"/>
    </row>
    <row r="10" spans="1:4" ht="85.5" customHeight="1">
      <c r="A10" s="136" t="s">
        <v>295</v>
      </c>
      <c r="B10" s="116" t="s">
        <v>296</v>
      </c>
      <c r="C10" s="116">
        <v>3420.93</v>
      </c>
      <c r="D10" s="196">
        <v>3452.43</v>
      </c>
    </row>
    <row r="11" spans="1:4" ht="15" hidden="1">
      <c r="A11" s="136"/>
      <c r="B11" s="137"/>
      <c r="C11" s="109"/>
      <c r="D11" s="144"/>
    </row>
    <row r="12" spans="1:4" ht="15.75" customHeight="1" hidden="1">
      <c r="A12" s="138"/>
      <c r="B12" s="137"/>
      <c r="C12" s="109"/>
      <c r="D12" s="144"/>
    </row>
    <row r="13" spans="1:4" s="122" customFormat="1" ht="31.5" customHeight="1" hidden="1">
      <c r="A13" s="139"/>
      <c r="B13" s="140"/>
      <c r="C13" s="140"/>
      <c r="D13" s="144"/>
    </row>
    <row r="14" spans="1:8" s="122" customFormat="1" ht="15.75" customHeight="1" hidden="1">
      <c r="A14" s="141"/>
      <c r="B14" s="140"/>
      <c r="C14" s="140"/>
      <c r="D14" s="144"/>
      <c r="F14" s="122">
        <v>6476566.1</v>
      </c>
      <c r="G14" s="122">
        <v>279131</v>
      </c>
      <c r="H14" s="122">
        <f>F14+G14+4100</f>
        <v>6759797.1</v>
      </c>
    </row>
    <row r="15" spans="1:8" s="122" customFormat="1" ht="15.75" customHeight="1" hidden="1">
      <c r="A15" s="141"/>
      <c r="B15" s="140"/>
      <c r="C15" s="140"/>
      <c r="D15" s="144"/>
      <c r="F15" s="122">
        <v>6670222.1</v>
      </c>
      <c r="G15" s="122">
        <v>115000</v>
      </c>
      <c r="H15" s="122">
        <f>F15+G15+80000</f>
        <v>6865222.1</v>
      </c>
    </row>
    <row r="16" spans="1:8" s="122" customFormat="1" ht="15.75" customHeight="1" hidden="1">
      <c r="A16" s="141"/>
      <c r="B16" s="140"/>
      <c r="C16" s="140"/>
      <c r="D16" s="144"/>
      <c r="H16" s="122">
        <f>H14-H15</f>
        <v>-105425</v>
      </c>
    </row>
    <row r="17" spans="1:6" s="122" customFormat="1" ht="15.75" customHeight="1" hidden="1">
      <c r="A17" s="141"/>
      <c r="B17" s="140"/>
      <c r="C17" s="140"/>
      <c r="D17" s="144"/>
      <c r="F17" s="122">
        <f>F14-F15</f>
        <v>-193656</v>
      </c>
    </row>
    <row r="18" spans="1:7" s="30" customFormat="1" ht="15">
      <c r="A18" s="142" t="s">
        <v>192</v>
      </c>
      <c r="B18" s="143" t="s">
        <v>297</v>
      </c>
      <c r="C18" s="109" t="s">
        <v>412</v>
      </c>
      <c r="D18" s="196">
        <v>862</v>
      </c>
      <c r="E18" s="30" t="s">
        <v>298</v>
      </c>
      <c r="F18" s="30">
        <f>F14+150000</f>
        <v>6626566.1</v>
      </c>
      <c r="G18" s="30">
        <v>195694.7</v>
      </c>
    </row>
    <row r="19" spans="1:7" ht="15">
      <c r="A19" s="380" t="s">
        <v>299</v>
      </c>
      <c r="B19" s="381"/>
      <c r="C19" s="148">
        <f>C10+C18</f>
        <v>4282.93</v>
      </c>
      <c r="D19" s="148">
        <f>D10+D18</f>
        <v>4314.43</v>
      </c>
      <c r="E19" s="14" t="s">
        <v>300</v>
      </c>
      <c r="F19" s="14">
        <f>F15+75000+150000</f>
        <v>6895222.1</v>
      </c>
      <c r="G19" s="14">
        <f>G18+4100</f>
        <v>199794.7</v>
      </c>
    </row>
    <row r="20" spans="1:4" ht="15" hidden="1">
      <c r="A20" s="123"/>
      <c r="B20" s="108"/>
      <c r="C20" s="108"/>
      <c r="D20" s="124"/>
    </row>
    <row r="21" spans="1:4" ht="15" hidden="1">
      <c r="A21" s="123"/>
      <c r="B21" s="108"/>
      <c r="C21" s="108"/>
      <c r="D21" s="124"/>
    </row>
    <row r="22" ht="15">
      <c r="D22" s="14"/>
    </row>
    <row r="23" ht="15" hidden="1">
      <c r="D23" s="14"/>
    </row>
    <row r="24" ht="15">
      <c r="D24" s="14"/>
    </row>
    <row r="25" ht="15">
      <c r="D25" s="14"/>
    </row>
    <row r="26" s="30" customFormat="1" ht="15"/>
    <row r="27" s="30" customFormat="1" ht="15"/>
    <row r="28" s="30" customFormat="1" ht="15"/>
    <row r="29" ht="15">
      <c r="D29" s="14"/>
    </row>
    <row r="30" ht="15">
      <c r="D30" s="14"/>
    </row>
    <row r="31" s="30" customFormat="1" ht="15"/>
    <row r="32" ht="15">
      <c r="D32" s="14"/>
    </row>
    <row r="33" ht="15">
      <c r="D33" s="14"/>
    </row>
    <row r="34" ht="15">
      <c r="D34" s="14"/>
    </row>
    <row r="35" ht="15">
      <c r="D35" s="14"/>
    </row>
    <row r="36" ht="15">
      <c r="D36" s="14"/>
    </row>
    <row r="37" ht="15">
      <c r="D37" s="14"/>
    </row>
    <row r="38" spans="2:4" ht="15">
      <c r="B38" s="125"/>
      <c r="C38" s="125"/>
      <c r="D38" s="126"/>
    </row>
    <row r="39" spans="2:4" ht="15">
      <c r="B39" s="125"/>
      <c r="C39" s="125"/>
      <c r="D39" s="126"/>
    </row>
    <row r="40" spans="2:4" ht="15">
      <c r="B40" s="125"/>
      <c r="C40" s="125"/>
      <c r="D40" s="126"/>
    </row>
    <row r="41" spans="2:4" ht="15">
      <c r="B41" s="125"/>
      <c r="C41" s="125"/>
      <c r="D41" s="126"/>
    </row>
    <row r="42" spans="2:4" ht="15">
      <c r="B42" s="127"/>
      <c r="C42" s="127"/>
      <c r="D42" s="128"/>
    </row>
    <row r="43" spans="2:4" ht="15">
      <c r="B43" s="125"/>
      <c r="C43" s="125"/>
      <c r="D43" s="126"/>
    </row>
    <row r="44" spans="2:4" ht="15">
      <c r="B44" s="125"/>
      <c r="C44" s="125"/>
      <c r="D44" s="126"/>
    </row>
    <row r="45" spans="2:4" ht="15">
      <c r="B45" s="31"/>
      <c r="C45" s="31"/>
      <c r="D45" s="129"/>
    </row>
    <row r="46" spans="2:4" ht="15">
      <c r="B46" s="125"/>
      <c r="C46" s="125"/>
      <c r="D46" s="126"/>
    </row>
    <row r="47" spans="2:4" ht="15">
      <c r="B47" s="125"/>
      <c r="C47" s="125"/>
      <c r="D47" s="126"/>
    </row>
    <row r="48" spans="2:4" ht="15">
      <c r="B48" s="31"/>
      <c r="C48" s="31"/>
      <c r="D48" s="129"/>
    </row>
    <row r="49" spans="2:4" ht="15">
      <c r="B49" s="125"/>
      <c r="C49" s="125"/>
      <c r="D49" s="126"/>
    </row>
    <row r="50" spans="2:4" ht="15">
      <c r="B50" s="125"/>
      <c r="C50" s="125"/>
      <c r="D50" s="126"/>
    </row>
    <row r="51" spans="2:4" ht="15">
      <c r="B51" s="125"/>
      <c r="C51" s="125"/>
      <c r="D51" s="126"/>
    </row>
    <row r="52" spans="2:4" ht="15">
      <c r="B52" s="125"/>
      <c r="C52" s="125"/>
      <c r="D52" s="126"/>
    </row>
    <row r="53" ht="15">
      <c r="D53" s="130"/>
    </row>
    <row r="54" ht="15">
      <c r="D54" s="130"/>
    </row>
    <row r="55" ht="15">
      <c r="D55" s="130"/>
    </row>
    <row r="56" ht="15">
      <c r="D56" s="131"/>
    </row>
    <row r="57" ht="15">
      <c r="D57" s="131"/>
    </row>
    <row r="58" ht="15">
      <c r="D58" s="131"/>
    </row>
    <row r="59" ht="15">
      <c r="D59" s="131"/>
    </row>
    <row r="60" ht="15">
      <c r="D60" s="131"/>
    </row>
    <row r="61" ht="15">
      <c r="D61" s="131"/>
    </row>
    <row r="62" ht="15">
      <c r="D62" s="131"/>
    </row>
    <row r="63" ht="15">
      <c r="D63" s="131"/>
    </row>
    <row r="64" ht="15">
      <c r="D64" s="131"/>
    </row>
    <row r="65" ht="15">
      <c r="D65" s="131"/>
    </row>
    <row r="66" ht="15">
      <c r="D66" s="131"/>
    </row>
    <row r="67" ht="15">
      <c r="D67" s="131"/>
    </row>
    <row r="68" ht="15">
      <c r="D68" s="131"/>
    </row>
    <row r="69" ht="15">
      <c r="D69" s="131"/>
    </row>
    <row r="70" ht="15">
      <c r="D70" s="131"/>
    </row>
    <row r="71" ht="15">
      <c r="D71" s="131"/>
    </row>
    <row r="72" ht="15">
      <c r="D72" s="131"/>
    </row>
    <row r="73" ht="15">
      <c r="D73" s="131"/>
    </row>
    <row r="74" ht="15">
      <c r="D74" s="131"/>
    </row>
    <row r="75" ht="15">
      <c r="D75" s="131"/>
    </row>
    <row r="76" ht="15">
      <c r="D76" s="131"/>
    </row>
    <row r="77" ht="15">
      <c r="D77" s="131"/>
    </row>
    <row r="78" ht="15">
      <c r="D78" s="131"/>
    </row>
    <row r="79" ht="15">
      <c r="D79" s="131"/>
    </row>
    <row r="80" ht="15">
      <c r="D80" s="131"/>
    </row>
    <row r="81" ht="15">
      <c r="D81" s="131"/>
    </row>
    <row r="82" ht="15">
      <c r="D82" s="131"/>
    </row>
    <row r="83" ht="15">
      <c r="D83" s="131"/>
    </row>
    <row r="84" ht="15">
      <c r="D84" s="131"/>
    </row>
    <row r="85" ht="15">
      <c r="D85" s="131"/>
    </row>
    <row r="86" ht="15">
      <c r="D86" s="131"/>
    </row>
    <row r="87" ht="15">
      <c r="D87" s="131"/>
    </row>
    <row r="88" ht="15">
      <c r="D88" s="131"/>
    </row>
    <row r="89" ht="15">
      <c r="D89" s="131"/>
    </row>
    <row r="90" ht="15">
      <c r="D90" s="131"/>
    </row>
    <row r="91" ht="15">
      <c r="D91" s="131"/>
    </row>
    <row r="92" ht="15">
      <c r="D92" s="131"/>
    </row>
    <row r="93" ht="15">
      <c r="D93" s="131"/>
    </row>
    <row r="94" ht="15">
      <c r="D94" s="131"/>
    </row>
    <row r="95" ht="15">
      <c r="D95" s="131"/>
    </row>
    <row r="96" ht="15">
      <c r="D96" s="131"/>
    </row>
    <row r="97" ht="15">
      <c r="D97" s="131"/>
    </row>
    <row r="98" ht="15">
      <c r="D98" s="131"/>
    </row>
    <row r="99" ht="15">
      <c r="D99" s="131"/>
    </row>
    <row r="100" ht="15">
      <c r="D100" s="131"/>
    </row>
    <row r="101" ht="15">
      <c r="D101" s="131"/>
    </row>
    <row r="102" ht="15">
      <c r="D102" s="131"/>
    </row>
    <row r="103" ht="15">
      <c r="D103" s="131"/>
    </row>
    <row r="104" ht="15">
      <c r="D104" s="131"/>
    </row>
    <row r="105" ht="15">
      <c r="D105" s="131"/>
    </row>
    <row r="106" ht="15">
      <c r="D106" s="131"/>
    </row>
    <row r="107" ht="15">
      <c r="D107" s="131"/>
    </row>
    <row r="108" ht="15">
      <c r="D108" s="131"/>
    </row>
    <row r="109" ht="15">
      <c r="D109" s="131"/>
    </row>
    <row r="110" ht="15">
      <c r="D110" s="131"/>
    </row>
    <row r="111" ht="15">
      <c r="D111" s="131"/>
    </row>
    <row r="112" ht="15">
      <c r="D112" s="131"/>
    </row>
    <row r="113" ht="15">
      <c r="D113" s="131"/>
    </row>
    <row r="114" ht="15">
      <c r="D114" s="131"/>
    </row>
    <row r="115" ht="15">
      <c r="D115" s="131"/>
    </row>
    <row r="116" ht="15">
      <c r="D116" s="131"/>
    </row>
    <row r="117" ht="15">
      <c r="D117" s="131"/>
    </row>
    <row r="118" ht="15">
      <c r="D118" s="131"/>
    </row>
    <row r="119" ht="15">
      <c r="D119" s="131"/>
    </row>
    <row r="120" ht="15">
      <c r="D120" s="131"/>
    </row>
    <row r="121" ht="15">
      <c r="D121" s="131"/>
    </row>
    <row r="122" ht="15">
      <c r="D122" s="131"/>
    </row>
    <row r="123" ht="15">
      <c r="D123" s="131"/>
    </row>
    <row r="124" ht="15">
      <c r="D124" s="131"/>
    </row>
    <row r="125" ht="15">
      <c r="D125" s="131"/>
    </row>
    <row r="126" ht="15">
      <c r="D126" s="131"/>
    </row>
    <row r="127" ht="15">
      <c r="D127" s="131"/>
    </row>
    <row r="128" ht="15">
      <c r="D128" s="131"/>
    </row>
    <row r="129" ht="15">
      <c r="D129" s="131"/>
    </row>
    <row r="130" ht="15">
      <c r="D130" s="131"/>
    </row>
    <row r="131" ht="15">
      <c r="D131" s="131"/>
    </row>
    <row r="132" ht="15">
      <c r="D132" s="131"/>
    </row>
    <row r="133" ht="15">
      <c r="D133" s="131"/>
    </row>
    <row r="134" ht="15">
      <c r="D134" s="131"/>
    </row>
    <row r="135" ht="15">
      <c r="D135" s="131"/>
    </row>
    <row r="136" ht="15">
      <c r="D136" s="131"/>
    </row>
    <row r="137" ht="15">
      <c r="D137" s="131"/>
    </row>
    <row r="138" ht="15">
      <c r="D138" s="131"/>
    </row>
    <row r="139" ht="15">
      <c r="D139" s="131"/>
    </row>
    <row r="140" ht="15">
      <c r="D140" s="131"/>
    </row>
    <row r="141" ht="15">
      <c r="D141" s="131"/>
    </row>
    <row r="142" ht="15">
      <c r="D142" s="131"/>
    </row>
    <row r="143" ht="15">
      <c r="D143" s="131"/>
    </row>
    <row r="144" ht="15">
      <c r="D144" s="131"/>
    </row>
    <row r="145" ht="15">
      <c r="D145" s="131"/>
    </row>
    <row r="146" ht="15">
      <c r="D146" s="131"/>
    </row>
    <row r="147" ht="15">
      <c r="D147" s="131"/>
    </row>
    <row r="148" ht="15">
      <c r="D148" s="131"/>
    </row>
    <row r="149" ht="15">
      <c r="D149" s="131"/>
    </row>
    <row r="150" ht="15">
      <c r="D150" s="131"/>
    </row>
    <row r="151" ht="15">
      <c r="D151" s="131"/>
    </row>
    <row r="152" ht="15">
      <c r="D152" s="131"/>
    </row>
    <row r="153" ht="15">
      <c r="D153" s="131"/>
    </row>
    <row r="154" ht="15">
      <c r="D154" s="131"/>
    </row>
    <row r="155" ht="15">
      <c r="D155" s="131"/>
    </row>
    <row r="156" ht="15">
      <c r="D156" s="131"/>
    </row>
    <row r="157" ht="15">
      <c r="D157" s="131"/>
    </row>
    <row r="158" ht="15">
      <c r="D158" s="131"/>
    </row>
    <row r="159" ht="15">
      <c r="D159" s="131"/>
    </row>
    <row r="160" ht="15">
      <c r="D160" s="131"/>
    </row>
    <row r="161" ht="15">
      <c r="D161" s="131"/>
    </row>
    <row r="162" ht="15">
      <c r="D162" s="131"/>
    </row>
    <row r="163" ht="15">
      <c r="D163" s="131"/>
    </row>
    <row r="164" ht="15">
      <c r="D164" s="131"/>
    </row>
    <row r="165" ht="15">
      <c r="D165" s="131"/>
    </row>
  </sheetData>
  <sheetProtection/>
  <mergeCells count="3">
    <mergeCell ref="A6:D6"/>
    <mergeCell ref="A19:B19"/>
    <mergeCell ref="C1:D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14.50390625" style="0" customWidth="1"/>
    <col min="2" max="2" width="46.50390625" style="0" customWidth="1"/>
    <col min="3" max="3" width="67.50390625" style="0" customWidth="1"/>
  </cols>
  <sheetData>
    <row r="1" spans="1:10" ht="87.75" customHeight="1">
      <c r="A1" s="1"/>
      <c r="B1" s="1"/>
      <c r="C1" s="290" t="s">
        <v>487</v>
      </c>
      <c r="D1" s="67"/>
      <c r="E1" s="67"/>
      <c r="F1" s="2"/>
      <c r="G1" s="2"/>
      <c r="H1" s="2"/>
      <c r="I1" s="2"/>
      <c r="J1" s="2"/>
    </row>
    <row r="2" spans="1:3" ht="18">
      <c r="A2" s="1"/>
      <c r="B2" s="1"/>
      <c r="C2" s="1"/>
    </row>
    <row r="3" spans="1:3" ht="66" customHeight="1" thickBot="1">
      <c r="A3" s="341" t="s">
        <v>320</v>
      </c>
      <c r="B3" s="341"/>
      <c r="C3" s="341"/>
    </row>
    <row r="4" spans="1:3" s="6" customFormat="1" ht="64.5" customHeight="1">
      <c r="A4" s="3" t="s">
        <v>1</v>
      </c>
      <c r="B4" s="4" t="s">
        <v>2</v>
      </c>
      <c r="C4" s="5" t="s">
        <v>3</v>
      </c>
    </row>
    <row r="5" spans="1:3" ht="12.75" customHeight="1">
      <c r="A5" s="342" t="s">
        <v>321</v>
      </c>
      <c r="B5" s="343"/>
      <c r="C5" s="344"/>
    </row>
    <row r="6" spans="1:3" ht="12.75">
      <c r="A6" s="116">
        <v>801</v>
      </c>
      <c r="B6" s="116" t="s">
        <v>310</v>
      </c>
      <c r="C6" s="191" t="s">
        <v>311</v>
      </c>
    </row>
    <row r="7" spans="1:3" ht="12.75">
      <c r="A7" s="109" t="s">
        <v>169</v>
      </c>
      <c r="B7" s="110" t="s">
        <v>208</v>
      </c>
      <c r="C7" s="111" t="s">
        <v>209</v>
      </c>
    </row>
    <row r="8" spans="1:3" ht="12.75">
      <c r="A8" s="109" t="s">
        <v>169</v>
      </c>
      <c r="B8" s="110" t="s">
        <v>210</v>
      </c>
      <c r="C8" s="111" t="s">
        <v>211</v>
      </c>
    </row>
  </sheetData>
  <sheetProtection/>
  <mergeCells count="2">
    <mergeCell ref="A3:C3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0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9.875" style="0" customWidth="1"/>
    <col min="2" max="2" width="28.50390625" style="0" customWidth="1"/>
    <col min="3" max="3" width="17.50390625" style="0" customWidth="1"/>
    <col min="4" max="4" width="12.625" style="0" customWidth="1"/>
    <col min="5" max="5" width="15.50390625" style="0" customWidth="1"/>
  </cols>
  <sheetData>
    <row r="1" spans="1:5" ht="67.5" customHeight="1">
      <c r="A1" s="2"/>
      <c r="B1" s="345" t="s">
        <v>488</v>
      </c>
      <c r="C1" s="345"/>
      <c r="D1" s="345"/>
      <c r="E1" s="345"/>
    </row>
    <row r="2" spans="1:5" ht="48" customHeight="1">
      <c r="A2" s="341" t="s">
        <v>449</v>
      </c>
      <c r="B2" s="341"/>
      <c r="C2" s="341"/>
      <c r="D2" s="341"/>
      <c r="E2" s="341"/>
    </row>
    <row r="3" spans="1:5" ht="12.75">
      <c r="A3" s="2"/>
      <c r="B3" s="2"/>
      <c r="E3" s="73" t="s">
        <v>399</v>
      </c>
    </row>
    <row r="4" spans="1:5" ht="26.25">
      <c r="A4" s="55"/>
      <c r="B4" s="116" t="s">
        <v>400</v>
      </c>
      <c r="C4" s="224" t="s">
        <v>413</v>
      </c>
      <c r="D4" s="224" t="s">
        <v>448</v>
      </c>
      <c r="E4" s="224" t="s">
        <v>450</v>
      </c>
    </row>
    <row r="5" spans="1:5" ht="12.75">
      <c r="A5" s="55" t="s">
        <v>401</v>
      </c>
      <c r="B5" s="55"/>
      <c r="C5" s="225"/>
      <c r="D5" s="225"/>
      <c r="E5" s="225"/>
    </row>
    <row r="6" spans="1:5" ht="44.25" customHeight="1">
      <c r="A6" s="55" t="s">
        <v>402</v>
      </c>
      <c r="B6" s="137" t="s">
        <v>414</v>
      </c>
      <c r="C6" s="226">
        <v>0</v>
      </c>
      <c r="D6" s="226">
        <v>0</v>
      </c>
      <c r="E6" s="226">
        <v>0</v>
      </c>
    </row>
    <row r="7" spans="1:5" ht="20.25" customHeight="1">
      <c r="A7" s="55" t="s">
        <v>403</v>
      </c>
      <c r="B7" s="55"/>
      <c r="C7" s="55"/>
      <c r="D7" s="225"/>
      <c r="E7" s="225"/>
    </row>
    <row r="8" spans="1:5" ht="29.25" customHeight="1">
      <c r="A8" s="55" t="s">
        <v>311</v>
      </c>
      <c r="B8" s="137" t="s">
        <v>404</v>
      </c>
      <c r="C8" s="226">
        <v>0</v>
      </c>
      <c r="D8" s="226">
        <v>0</v>
      </c>
      <c r="E8" s="226">
        <v>0</v>
      </c>
    </row>
    <row r="9" spans="1:5" ht="59.25" customHeight="1">
      <c r="A9" s="55" t="s">
        <v>209</v>
      </c>
      <c r="B9" s="137" t="s">
        <v>415</v>
      </c>
      <c r="C9" s="226">
        <v>0</v>
      </c>
      <c r="D9" s="226">
        <v>0</v>
      </c>
      <c r="E9" s="226">
        <v>0</v>
      </c>
    </row>
    <row r="10" spans="1:5" ht="39" customHeight="1">
      <c r="A10" s="55" t="s">
        <v>211</v>
      </c>
      <c r="B10" s="137" t="s">
        <v>416</v>
      </c>
      <c r="C10" s="226">
        <v>0</v>
      </c>
      <c r="D10" s="226">
        <v>0</v>
      </c>
      <c r="E10" s="226">
        <v>0</v>
      </c>
    </row>
  </sheetData>
  <sheetProtection/>
  <mergeCells count="2">
    <mergeCell ref="B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3"/>
  <sheetViews>
    <sheetView view="pageBreakPreview" zoomScaleSheetLayoutView="100" zoomScalePageLayoutView="0" workbookViewId="0" topLeftCell="A13">
      <selection activeCell="N31" sqref="M31:N33"/>
    </sheetView>
  </sheetViews>
  <sheetFormatPr defaultColWidth="9.00390625" defaultRowHeight="12.75"/>
  <cols>
    <col min="1" max="1" width="17.50390625" style="0" customWidth="1"/>
    <col min="2" max="2" width="35.875" style="15" customWidth="1"/>
    <col min="3" max="3" width="53.875" style="21" customWidth="1"/>
    <col min="4" max="4" width="14.125" style="21" hidden="1" customWidth="1"/>
    <col min="5" max="5" width="15.125" style="21" customWidth="1"/>
    <col min="6" max="6" width="14.375" style="15" customWidth="1"/>
    <col min="7" max="7" width="13.625" style="0" hidden="1" customWidth="1"/>
  </cols>
  <sheetData>
    <row r="1" spans="2:6" s="7" customFormat="1" ht="118.5" customHeight="1">
      <c r="B1" s="10"/>
      <c r="C1" s="351" t="s">
        <v>489</v>
      </c>
      <c r="D1" s="351"/>
      <c r="E1" s="351"/>
      <c r="F1" s="351"/>
    </row>
    <row r="2" spans="1:6" s="1" customFormat="1" ht="47.25" customHeight="1">
      <c r="A2" s="341" t="s">
        <v>451</v>
      </c>
      <c r="B2" s="346"/>
      <c r="C2" s="346"/>
      <c r="D2" s="346"/>
      <c r="E2" s="346"/>
      <c r="F2" s="346"/>
    </row>
    <row r="3" spans="1:6" s="7" customFormat="1" ht="15">
      <c r="A3" s="11"/>
      <c r="B3" s="12"/>
      <c r="C3" s="13"/>
      <c r="D3" s="13"/>
      <c r="E3" s="13"/>
      <c r="F3" s="78" t="s">
        <v>151</v>
      </c>
    </row>
    <row r="4" spans="1:8" s="1" customFormat="1" ht="26.25">
      <c r="A4" s="54" t="s">
        <v>8</v>
      </c>
      <c r="B4" s="54" t="s">
        <v>9</v>
      </c>
      <c r="C4" s="54" t="s">
        <v>5</v>
      </c>
      <c r="D4" s="54" t="s">
        <v>461</v>
      </c>
      <c r="E4" s="54" t="s">
        <v>314</v>
      </c>
      <c r="F4" s="195" t="s">
        <v>452</v>
      </c>
      <c r="G4" s="55" t="s">
        <v>194</v>
      </c>
      <c r="H4" s="7"/>
    </row>
    <row r="5" spans="1:8" s="14" customFormat="1" ht="15">
      <c r="A5" s="56">
        <v>1</v>
      </c>
      <c r="B5" s="56">
        <v>2</v>
      </c>
      <c r="C5" s="56">
        <v>3</v>
      </c>
      <c r="D5" s="56"/>
      <c r="E5" s="56"/>
      <c r="F5" s="56">
        <v>4</v>
      </c>
      <c r="G5" s="57"/>
      <c r="H5" s="7"/>
    </row>
    <row r="6" spans="1:8" s="1" customFormat="1" ht="18">
      <c r="A6" s="88" t="s">
        <v>197</v>
      </c>
      <c r="B6" s="153" t="s">
        <v>11</v>
      </c>
      <c r="C6" s="154" t="s">
        <v>12</v>
      </c>
      <c r="D6" s="155">
        <f>D7+D16</f>
        <v>339.4</v>
      </c>
      <c r="E6" s="155">
        <f>F6-D6</f>
        <v>25.78000000000003</v>
      </c>
      <c r="F6" s="280">
        <f>F7+F16</f>
        <v>365.18</v>
      </c>
      <c r="G6" s="54">
        <f>G7+G16</f>
        <v>425.9</v>
      </c>
      <c r="H6" s="7"/>
    </row>
    <row r="7" spans="1:8" s="1" customFormat="1" ht="18">
      <c r="A7" s="156"/>
      <c r="B7" s="153"/>
      <c r="C7" s="157" t="s">
        <v>13</v>
      </c>
      <c r="D7" s="155">
        <f>D8+D9+D10+D12+D15</f>
        <v>285</v>
      </c>
      <c r="E7" s="155">
        <f aca="true" t="shared" si="0" ref="E7:E33">F7-D7</f>
        <v>2</v>
      </c>
      <c r="F7" s="280">
        <f>F8+F9+F10+F12+F15</f>
        <v>287</v>
      </c>
      <c r="G7" s="54">
        <f>G8+G11+G13+G14+G9</f>
        <v>389.9</v>
      </c>
      <c r="H7" s="7"/>
    </row>
    <row r="8" spans="1:8" s="1" customFormat="1" ht="18">
      <c r="A8" s="158">
        <v>182</v>
      </c>
      <c r="B8" s="159" t="s">
        <v>14</v>
      </c>
      <c r="C8" s="157" t="s">
        <v>15</v>
      </c>
      <c r="D8" s="160">
        <v>78</v>
      </c>
      <c r="E8" s="155">
        <f t="shared" si="0"/>
        <v>2</v>
      </c>
      <c r="F8" s="263">
        <v>80</v>
      </c>
      <c r="G8" s="57">
        <v>125</v>
      </c>
      <c r="H8" s="7"/>
    </row>
    <row r="9" spans="1:8" s="1" customFormat="1" ht="26.25" hidden="1">
      <c r="A9" s="158">
        <v>100</v>
      </c>
      <c r="B9" s="159" t="s">
        <v>158</v>
      </c>
      <c r="C9" s="157" t="s">
        <v>16</v>
      </c>
      <c r="D9" s="160"/>
      <c r="E9" s="155">
        <f t="shared" si="0"/>
        <v>0</v>
      </c>
      <c r="F9" s="263"/>
      <c r="G9" s="57">
        <v>227.9</v>
      </c>
      <c r="H9" s="7"/>
    </row>
    <row r="10" spans="1:8" s="39" customFormat="1" ht="17.25">
      <c r="A10" s="153">
        <v>182</v>
      </c>
      <c r="B10" s="153" t="s">
        <v>17</v>
      </c>
      <c r="C10" s="154" t="s">
        <v>18</v>
      </c>
      <c r="D10" s="155">
        <f>D11</f>
        <v>0</v>
      </c>
      <c r="E10" s="155">
        <f t="shared" si="0"/>
        <v>0</v>
      </c>
      <c r="F10" s="280">
        <f>F11</f>
        <v>0</v>
      </c>
      <c r="G10" s="54">
        <f>G11</f>
        <v>4</v>
      </c>
      <c r="H10" s="59"/>
    </row>
    <row r="11" spans="1:8" s="1" customFormat="1" ht="18">
      <c r="A11" s="158">
        <v>182</v>
      </c>
      <c r="B11" s="158" t="s">
        <v>19</v>
      </c>
      <c r="C11" s="157" t="s">
        <v>20</v>
      </c>
      <c r="D11" s="160"/>
      <c r="E11" s="155">
        <f t="shared" si="0"/>
        <v>0</v>
      </c>
      <c r="F11" s="263"/>
      <c r="G11" s="57">
        <v>4</v>
      </c>
      <c r="H11" s="7"/>
    </row>
    <row r="12" spans="1:8" s="39" customFormat="1" ht="17.25">
      <c r="A12" s="153">
        <v>182</v>
      </c>
      <c r="B12" s="153" t="s">
        <v>21</v>
      </c>
      <c r="C12" s="154" t="s">
        <v>22</v>
      </c>
      <c r="D12" s="155">
        <f>D13+D14</f>
        <v>207</v>
      </c>
      <c r="E12" s="155">
        <f t="shared" si="0"/>
        <v>0</v>
      </c>
      <c r="F12" s="280">
        <f>F13+F14</f>
        <v>207</v>
      </c>
      <c r="G12" s="54">
        <f>G13+G14</f>
        <v>33</v>
      </c>
      <c r="H12" s="59"/>
    </row>
    <row r="13" spans="1:8" s="39" customFormat="1" ht="17.25">
      <c r="A13" s="158">
        <v>182</v>
      </c>
      <c r="B13" s="158" t="s">
        <v>152</v>
      </c>
      <c r="C13" s="157" t="s">
        <v>195</v>
      </c>
      <c r="D13" s="155">
        <v>70</v>
      </c>
      <c r="E13" s="155">
        <f t="shared" si="0"/>
        <v>0</v>
      </c>
      <c r="F13" s="280">
        <v>70</v>
      </c>
      <c r="G13" s="60">
        <v>8</v>
      </c>
      <c r="H13" s="59"/>
    </row>
    <row r="14" spans="1:8" s="1" customFormat="1" ht="18">
      <c r="A14" s="158">
        <v>182</v>
      </c>
      <c r="B14" s="158" t="s">
        <v>153</v>
      </c>
      <c r="C14" s="157" t="s">
        <v>196</v>
      </c>
      <c r="D14" s="160">
        <v>137</v>
      </c>
      <c r="E14" s="155">
        <f t="shared" si="0"/>
        <v>0</v>
      </c>
      <c r="F14" s="263">
        <v>137</v>
      </c>
      <c r="G14" s="57">
        <v>25</v>
      </c>
      <c r="H14" s="7"/>
    </row>
    <row r="15" spans="1:8" s="39" customFormat="1" ht="17.25">
      <c r="A15" s="167" t="s">
        <v>197</v>
      </c>
      <c r="B15" s="153" t="s">
        <v>23</v>
      </c>
      <c r="C15" s="154" t="s">
        <v>24</v>
      </c>
      <c r="D15" s="155"/>
      <c r="E15" s="155">
        <f t="shared" si="0"/>
        <v>0</v>
      </c>
      <c r="F15" s="280"/>
      <c r="G15" s="60"/>
      <c r="H15" s="59"/>
    </row>
    <row r="16" spans="1:8" s="1" customFormat="1" ht="18">
      <c r="A16" s="161"/>
      <c r="B16" s="158"/>
      <c r="C16" s="157" t="s">
        <v>27</v>
      </c>
      <c r="D16" s="155">
        <f>D17+D20+D22</f>
        <v>54.4</v>
      </c>
      <c r="E16" s="155">
        <f t="shared" si="0"/>
        <v>23.78000000000001</v>
      </c>
      <c r="F16" s="280">
        <f>F17+F20+F22</f>
        <v>78.18</v>
      </c>
      <c r="G16" s="54">
        <f>G17+G20+G22</f>
        <v>36</v>
      </c>
      <c r="H16" s="7"/>
    </row>
    <row r="17" spans="1:8" s="39" customFormat="1" ht="26.25" hidden="1">
      <c r="A17" s="88" t="s">
        <v>200</v>
      </c>
      <c r="B17" s="153" t="s">
        <v>28</v>
      </c>
      <c r="C17" s="154" t="s">
        <v>29</v>
      </c>
      <c r="D17" s="155">
        <f>D18</f>
        <v>0</v>
      </c>
      <c r="E17" s="155">
        <f t="shared" si="0"/>
        <v>0</v>
      </c>
      <c r="F17" s="280">
        <f>F18</f>
        <v>0</v>
      </c>
      <c r="G17" s="60">
        <v>18.5</v>
      </c>
      <c r="H17" s="59"/>
    </row>
    <row r="18" spans="1:8" s="39" customFormat="1" ht="66" hidden="1">
      <c r="A18" s="88" t="s">
        <v>200</v>
      </c>
      <c r="B18" s="162" t="s">
        <v>198</v>
      </c>
      <c r="C18" s="163" t="s">
        <v>199</v>
      </c>
      <c r="D18" s="155"/>
      <c r="E18" s="155">
        <f t="shared" si="0"/>
        <v>0</v>
      </c>
      <c r="F18" s="280"/>
      <c r="G18" s="60">
        <v>18.5</v>
      </c>
      <c r="H18" s="59"/>
    </row>
    <row r="19" spans="1:8" s="39" customFormat="1" ht="66" hidden="1">
      <c r="A19" s="88" t="s">
        <v>200</v>
      </c>
      <c r="B19" s="162" t="s">
        <v>201</v>
      </c>
      <c r="C19" s="163" t="s">
        <v>202</v>
      </c>
      <c r="D19" s="155">
        <v>0</v>
      </c>
      <c r="E19" s="155">
        <f t="shared" si="0"/>
        <v>0</v>
      </c>
      <c r="F19" s="280">
        <v>0</v>
      </c>
      <c r="G19" s="60">
        <v>18.5</v>
      </c>
      <c r="H19" s="59"/>
    </row>
    <row r="20" spans="1:8" s="39" customFormat="1" ht="26.25">
      <c r="A20" s="153">
        <v>801</v>
      </c>
      <c r="B20" s="153" t="s">
        <v>30</v>
      </c>
      <c r="C20" s="164" t="s">
        <v>31</v>
      </c>
      <c r="D20" s="155">
        <f>D21</f>
        <v>54.4</v>
      </c>
      <c r="E20" s="155">
        <f t="shared" si="0"/>
        <v>23.78000000000001</v>
      </c>
      <c r="F20" s="280">
        <f>F21</f>
        <v>78.18</v>
      </c>
      <c r="G20" s="60">
        <v>9.5</v>
      </c>
      <c r="H20" s="59"/>
    </row>
    <row r="21" spans="1:8" s="39" customFormat="1" ht="26.25">
      <c r="A21" s="88" t="s">
        <v>169</v>
      </c>
      <c r="B21" s="158" t="s">
        <v>203</v>
      </c>
      <c r="C21" s="165" t="s">
        <v>204</v>
      </c>
      <c r="D21" s="155">
        <v>54.4</v>
      </c>
      <c r="E21" s="155">
        <f t="shared" si="0"/>
        <v>23.78000000000001</v>
      </c>
      <c r="F21" s="280">
        <v>78.18</v>
      </c>
      <c r="G21" s="60">
        <v>9.5</v>
      </c>
      <c r="H21" s="59"/>
    </row>
    <row r="22" spans="1:8" s="39" customFormat="1" ht="17.25">
      <c r="A22" s="88" t="s">
        <v>169</v>
      </c>
      <c r="B22" s="153" t="s">
        <v>154</v>
      </c>
      <c r="C22" s="154" t="s">
        <v>155</v>
      </c>
      <c r="D22" s="155">
        <f>D23</f>
        <v>0</v>
      </c>
      <c r="E22" s="155">
        <f t="shared" si="0"/>
        <v>0</v>
      </c>
      <c r="F22" s="280">
        <f>F23</f>
        <v>0</v>
      </c>
      <c r="G22" s="60">
        <v>8</v>
      </c>
      <c r="H22" s="59"/>
    </row>
    <row r="23" spans="1:8" s="39" customFormat="1" ht="26.25">
      <c r="A23" s="88" t="s">
        <v>169</v>
      </c>
      <c r="B23" s="159" t="s">
        <v>205</v>
      </c>
      <c r="C23" s="166" t="s">
        <v>206</v>
      </c>
      <c r="D23" s="155">
        <v>0</v>
      </c>
      <c r="E23" s="155">
        <f t="shared" si="0"/>
        <v>0</v>
      </c>
      <c r="F23" s="280"/>
      <c r="G23" s="60">
        <v>8</v>
      </c>
      <c r="H23" s="59"/>
    </row>
    <row r="24" spans="1:8" s="40" customFormat="1" ht="17.25">
      <c r="A24" s="88" t="s">
        <v>169</v>
      </c>
      <c r="B24" s="153" t="s">
        <v>32</v>
      </c>
      <c r="C24" s="154" t="s">
        <v>33</v>
      </c>
      <c r="D24" s="155">
        <f>D25</f>
        <v>4219.29</v>
      </c>
      <c r="E24" s="155">
        <f t="shared" si="0"/>
        <v>7237.53</v>
      </c>
      <c r="F24" s="280">
        <f>F25</f>
        <v>11456.82</v>
      </c>
      <c r="G24" s="61">
        <v>3209.6</v>
      </c>
      <c r="H24" s="62"/>
    </row>
    <row r="25" spans="1:8" s="41" customFormat="1" ht="26.25">
      <c r="A25" s="88" t="s">
        <v>169</v>
      </c>
      <c r="B25" s="153" t="s">
        <v>34</v>
      </c>
      <c r="C25" s="154" t="s">
        <v>35</v>
      </c>
      <c r="D25" s="155">
        <f>D26+D29+D30+D31</f>
        <v>4219.29</v>
      </c>
      <c r="E25" s="155">
        <f t="shared" si="0"/>
        <v>7237.53</v>
      </c>
      <c r="F25" s="280">
        <f>F26+F28+F29+F30+F31</f>
        <v>11456.82</v>
      </c>
      <c r="G25" s="54">
        <f>G26+G29+G30+G31</f>
        <v>3209.6</v>
      </c>
      <c r="H25" s="63"/>
    </row>
    <row r="26" spans="1:8" s="41" customFormat="1" ht="26.25">
      <c r="A26" s="88" t="s">
        <v>169</v>
      </c>
      <c r="B26" s="158" t="s">
        <v>34</v>
      </c>
      <c r="C26" s="157" t="s">
        <v>35</v>
      </c>
      <c r="D26" s="155">
        <f>D27</f>
        <v>3859.19</v>
      </c>
      <c r="E26" s="155">
        <f t="shared" si="0"/>
        <v>-308.24000000000024</v>
      </c>
      <c r="F26" s="280">
        <f>F27</f>
        <v>3550.95</v>
      </c>
      <c r="G26" s="64">
        <f>G27</f>
        <v>3142.7</v>
      </c>
      <c r="H26" s="63"/>
    </row>
    <row r="27" spans="1:8" s="41" customFormat="1" ht="26.25">
      <c r="A27" s="88" t="s">
        <v>169</v>
      </c>
      <c r="B27" s="158" t="s">
        <v>323</v>
      </c>
      <c r="C27" s="157" t="s">
        <v>159</v>
      </c>
      <c r="D27" s="155">
        <v>3859.19</v>
      </c>
      <c r="E27" s="155">
        <f t="shared" si="0"/>
        <v>-308.24000000000024</v>
      </c>
      <c r="F27" s="280">
        <v>3550.95</v>
      </c>
      <c r="G27" s="64">
        <v>3142.7</v>
      </c>
      <c r="H27" s="63"/>
    </row>
    <row r="28" spans="1:8" s="41" customFormat="1" ht="26.25">
      <c r="A28" s="88" t="s">
        <v>169</v>
      </c>
      <c r="B28" s="158" t="s">
        <v>473</v>
      </c>
      <c r="C28" s="305" t="s">
        <v>472</v>
      </c>
      <c r="D28" s="155"/>
      <c r="E28" s="155"/>
      <c r="F28" s="280">
        <v>250</v>
      </c>
      <c r="G28" s="64"/>
      <c r="H28" s="63"/>
    </row>
    <row r="29" spans="1:8" s="41" customFormat="1" ht="26.25">
      <c r="A29" s="88" t="s">
        <v>169</v>
      </c>
      <c r="B29" s="158" t="s">
        <v>324</v>
      </c>
      <c r="C29" s="157" t="s">
        <v>160</v>
      </c>
      <c r="D29" s="155">
        <v>73.6</v>
      </c>
      <c r="E29" s="155">
        <f t="shared" si="0"/>
        <v>0</v>
      </c>
      <c r="F29" s="280">
        <v>73.6</v>
      </c>
      <c r="G29" s="64"/>
      <c r="H29" s="63"/>
    </row>
    <row r="30" spans="1:8" s="41" customFormat="1" ht="26.25">
      <c r="A30" s="88" t="s">
        <v>169</v>
      </c>
      <c r="B30" s="158" t="s">
        <v>325</v>
      </c>
      <c r="C30" s="157" t="s">
        <v>161</v>
      </c>
      <c r="D30" s="155">
        <v>286.5</v>
      </c>
      <c r="E30" s="155">
        <f t="shared" si="0"/>
        <v>53.80000000000001</v>
      </c>
      <c r="F30" s="280">
        <v>340.3</v>
      </c>
      <c r="G30" s="64">
        <v>66.9</v>
      </c>
      <c r="H30" s="63"/>
    </row>
    <row r="31" spans="1:8" s="41" customFormat="1" ht="18">
      <c r="A31" s="88" t="s">
        <v>169</v>
      </c>
      <c r="B31" s="158" t="s">
        <v>326</v>
      </c>
      <c r="C31" s="157" t="s">
        <v>162</v>
      </c>
      <c r="D31" s="155"/>
      <c r="E31" s="155">
        <f t="shared" si="0"/>
        <v>7241.97</v>
      </c>
      <c r="F31" s="280">
        <v>7241.97</v>
      </c>
      <c r="G31" s="64"/>
      <c r="H31" s="63"/>
    </row>
    <row r="32" spans="1:8" s="1" customFormat="1" ht="18" hidden="1">
      <c r="A32" s="88" t="s">
        <v>169</v>
      </c>
      <c r="B32" s="158" t="s">
        <v>156</v>
      </c>
      <c r="C32" s="157" t="s">
        <v>157</v>
      </c>
      <c r="D32" s="160"/>
      <c r="E32" s="155">
        <f t="shared" si="0"/>
        <v>0</v>
      </c>
      <c r="F32" s="263"/>
      <c r="G32" s="57"/>
      <c r="H32" s="7"/>
    </row>
    <row r="33" spans="1:8" s="1" customFormat="1" ht="18">
      <c r="A33" s="153"/>
      <c r="B33" s="153"/>
      <c r="C33" s="154" t="s">
        <v>36</v>
      </c>
      <c r="D33" s="155">
        <f>D6+D25</f>
        <v>4558.69</v>
      </c>
      <c r="E33" s="155">
        <f t="shared" si="0"/>
        <v>7263.31</v>
      </c>
      <c r="F33" s="278">
        <f>F6+F25</f>
        <v>11822</v>
      </c>
      <c r="G33" s="299">
        <f>G6+G25</f>
        <v>3635.5</v>
      </c>
      <c r="H33" s="300"/>
    </row>
    <row r="34" spans="1:6" s="1" customFormat="1" ht="18.75" customHeight="1">
      <c r="A34" s="349"/>
      <c r="B34" s="350"/>
      <c r="C34" s="350"/>
      <c r="D34" s="350"/>
      <c r="E34" s="350"/>
      <c r="F34" s="350"/>
    </row>
    <row r="35" spans="1:7" s="35" customFormat="1" ht="39.75" customHeight="1">
      <c r="A35" s="348"/>
      <c r="B35" s="348"/>
      <c r="C35" s="348"/>
      <c r="D35" s="348"/>
      <c r="E35" s="348"/>
      <c r="F35" s="348"/>
      <c r="G35" s="52"/>
    </row>
    <row r="36" spans="1:6" s="35" customFormat="1" ht="33" customHeight="1">
      <c r="A36" s="347"/>
      <c r="B36" s="347"/>
      <c r="C36" s="347"/>
      <c r="D36" s="192"/>
      <c r="E36" s="192"/>
      <c r="F36"/>
    </row>
    <row r="37" spans="1:5" s="35" customFormat="1" ht="17.25">
      <c r="A37" s="42"/>
      <c r="B37" s="43"/>
      <c r="C37" s="43"/>
      <c r="D37" s="43"/>
      <c r="E37" s="43"/>
    </row>
    <row r="38" spans="1:6" ht="12.75" customHeight="1">
      <c r="A38" s="17"/>
      <c r="B38" s="19"/>
      <c r="C38" s="18"/>
      <c r="D38" s="18"/>
      <c r="E38" s="18"/>
      <c r="F38" s="16"/>
    </row>
    <row r="39" spans="1:6" ht="12.75" customHeight="1">
      <c r="A39" s="17"/>
      <c r="B39" s="18"/>
      <c r="C39" s="18"/>
      <c r="D39" s="18"/>
      <c r="E39" s="18"/>
      <c r="F39" s="16"/>
    </row>
    <row r="40" spans="1:6" ht="12.75" customHeight="1">
      <c r="A40" s="17"/>
      <c r="B40" s="19"/>
      <c r="C40" s="18"/>
      <c r="D40" s="18"/>
      <c r="E40" s="18"/>
      <c r="F40" s="16"/>
    </row>
    <row r="41" spans="1:6" ht="12.75">
      <c r="A41" s="17"/>
      <c r="B41" s="18"/>
      <c r="C41" s="18"/>
      <c r="D41" s="18"/>
      <c r="E41" s="18"/>
      <c r="F41" s="16"/>
    </row>
    <row r="42" spans="1:6" ht="26.25" customHeight="1">
      <c r="A42" s="17"/>
      <c r="B42" s="20"/>
      <c r="C42" s="20"/>
      <c r="D42" s="20"/>
      <c r="E42" s="20"/>
      <c r="F42" s="20"/>
    </row>
    <row r="43" ht="12.75">
      <c r="A43" s="17"/>
    </row>
  </sheetData>
  <sheetProtection/>
  <mergeCells count="5">
    <mergeCell ref="A2:F2"/>
    <mergeCell ref="A36:C36"/>
    <mergeCell ref="A35:F35"/>
    <mergeCell ref="A34:F34"/>
    <mergeCell ref="C1:F1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2"/>
  <sheetViews>
    <sheetView zoomScalePageLayoutView="0" workbookViewId="0" topLeftCell="A7">
      <selection activeCell="I34" sqref="I34"/>
    </sheetView>
  </sheetViews>
  <sheetFormatPr defaultColWidth="9.00390625" defaultRowHeight="12.75"/>
  <cols>
    <col min="1" max="1" width="17.50390625" style="0" customWidth="1"/>
    <col min="2" max="2" width="35.125" style="15" customWidth="1"/>
    <col min="3" max="3" width="54.625" style="21" customWidth="1"/>
    <col min="4" max="4" width="11.875" style="21" hidden="1" customWidth="1"/>
    <col min="5" max="5" width="12.50390625" style="21" customWidth="1"/>
    <col min="6" max="6" width="13.50390625" style="15" customWidth="1"/>
    <col min="7" max="7" width="13.125" style="0" customWidth="1"/>
    <col min="8" max="8" width="12.50390625" style="0" hidden="1" customWidth="1"/>
    <col min="10" max="10" width="11.00390625" style="0" bestFit="1" customWidth="1"/>
  </cols>
  <sheetData>
    <row r="1" spans="2:7" s="7" customFormat="1" ht="105.75" customHeight="1">
      <c r="B1" s="10"/>
      <c r="C1" s="351" t="s">
        <v>490</v>
      </c>
      <c r="D1" s="351"/>
      <c r="E1" s="351"/>
      <c r="F1" s="351"/>
      <c r="G1" s="351"/>
    </row>
    <row r="2" spans="1:6" s="1" customFormat="1" ht="43.5" customHeight="1">
      <c r="A2" s="341" t="s">
        <v>455</v>
      </c>
      <c r="B2" s="337"/>
      <c r="C2" s="337"/>
      <c r="D2" s="337"/>
      <c r="E2" s="337"/>
      <c r="F2" s="337"/>
    </row>
    <row r="3" spans="1:7" s="7" customFormat="1" ht="15">
      <c r="A3" s="11"/>
      <c r="B3" s="12"/>
      <c r="C3" s="13"/>
      <c r="D3" s="13"/>
      <c r="E3" s="13"/>
      <c r="F3" s="359" t="s">
        <v>151</v>
      </c>
      <c r="G3" s="359"/>
    </row>
    <row r="4" spans="1:8" s="1" customFormat="1" ht="62.25" customHeight="1">
      <c r="A4" s="353" t="s">
        <v>8</v>
      </c>
      <c r="B4" s="353" t="s">
        <v>9</v>
      </c>
      <c r="C4" s="353" t="s">
        <v>5</v>
      </c>
      <c r="D4" s="353" t="s">
        <v>461</v>
      </c>
      <c r="E4" s="353" t="s">
        <v>441</v>
      </c>
      <c r="F4" s="358" t="s">
        <v>453</v>
      </c>
      <c r="G4" s="358" t="s">
        <v>454</v>
      </c>
      <c r="H4" s="55" t="s">
        <v>194</v>
      </c>
    </row>
    <row r="5" spans="1:8" s="1" customFormat="1" ht="18">
      <c r="A5" s="354"/>
      <c r="B5" s="354"/>
      <c r="C5" s="354"/>
      <c r="D5" s="354"/>
      <c r="E5" s="354"/>
      <c r="F5" s="358"/>
      <c r="G5" s="358"/>
      <c r="H5" s="65" t="s">
        <v>0</v>
      </c>
    </row>
    <row r="6" spans="1:8" s="1" customFormat="1" ht="18">
      <c r="A6" s="88" t="s">
        <v>197</v>
      </c>
      <c r="B6" s="153" t="s">
        <v>11</v>
      </c>
      <c r="C6" s="154" t="s">
        <v>12</v>
      </c>
      <c r="D6" s="155">
        <f>D7+D17</f>
        <v>340.4</v>
      </c>
      <c r="E6" s="155">
        <f>F6-D6</f>
        <v>25.78000000000003</v>
      </c>
      <c r="F6" s="155">
        <f>F7+F17</f>
        <v>366.18</v>
      </c>
      <c r="G6" s="155">
        <f>G7+G17</f>
        <v>367.18</v>
      </c>
      <c r="H6" s="57">
        <f>H7+H17</f>
        <v>427.4</v>
      </c>
    </row>
    <row r="7" spans="1:8" s="1" customFormat="1" ht="18">
      <c r="A7" s="156"/>
      <c r="B7" s="153"/>
      <c r="C7" s="157" t="s">
        <v>13</v>
      </c>
      <c r="D7" s="153">
        <f>D8+D9+D10+D12+D15</f>
        <v>286</v>
      </c>
      <c r="E7" s="155">
        <f aca="true" t="shared" si="0" ref="E7:E32">F7-D7</f>
        <v>2</v>
      </c>
      <c r="F7" s="153">
        <f>F8+F9+F10+F12+F15</f>
        <v>288</v>
      </c>
      <c r="G7" s="153">
        <f>G8+G9+G10+G12+G15</f>
        <v>289</v>
      </c>
      <c r="H7" s="57">
        <f>H8+H10+H12+H9</f>
        <v>391.4</v>
      </c>
    </row>
    <row r="8" spans="1:8" s="1" customFormat="1" ht="18">
      <c r="A8" s="158">
        <v>182</v>
      </c>
      <c r="B8" s="159" t="s">
        <v>14</v>
      </c>
      <c r="C8" s="157" t="s">
        <v>15</v>
      </c>
      <c r="D8" s="158">
        <v>79</v>
      </c>
      <c r="E8" s="155">
        <f t="shared" si="0"/>
        <v>2</v>
      </c>
      <c r="F8" s="158">
        <v>81</v>
      </c>
      <c r="G8" s="158">
        <v>82</v>
      </c>
      <c r="H8" s="57">
        <v>125</v>
      </c>
    </row>
    <row r="9" spans="1:8" s="1" customFormat="1" ht="26.25" hidden="1">
      <c r="A9" s="158">
        <v>182</v>
      </c>
      <c r="B9" s="159" t="s">
        <v>158</v>
      </c>
      <c r="C9" s="157" t="s">
        <v>16</v>
      </c>
      <c r="D9" s="158"/>
      <c r="E9" s="155">
        <f t="shared" si="0"/>
        <v>0</v>
      </c>
      <c r="F9" s="158"/>
      <c r="G9" s="158"/>
      <c r="H9" s="57">
        <v>227.9</v>
      </c>
    </row>
    <row r="10" spans="1:8" s="39" customFormat="1" ht="21" customHeight="1">
      <c r="A10" s="153">
        <v>182</v>
      </c>
      <c r="B10" s="153" t="s">
        <v>17</v>
      </c>
      <c r="C10" s="154" t="s">
        <v>18</v>
      </c>
      <c r="D10" s="153">
        <f>D11</f>
        <v>0</v>
      </c>
      <c r="E10" s="155">
        <f t="shared" si="0"/>
        <v>0</v>
      </c>
      <c r="F10" s="153">
        <f>F11</f>
        <v>0</v>
      </c>
      <c r="G10" s="153">
        <f>G11</f>
        <v>0</v>
      </c>
      <c r="H10" s="60">
        <f>H11</f>
        <v>4</v>
      </c>
    </row>
    <row r="11" spans="1:8" s="1" customFormat="1" ht="21" customHeight="1" hidden="1">
      <c r="A11" s="158">
        <v>182</v>
      </c>
      <c r="B11" s="158" t="s">
        <v>19</v>
      </c>
      <c r="C11" s="157" t="s">
        <v>20</v>
      </c>
      <c r="D11" s="158"/>
      <c r="E11" s="155">
        <f t="shared" si="0"/>
        <v>0</v>
      </c>
      <c r="F11" s="158"/>
      <c r="G11" s="158"/>
      <c r="H11" s="57">
        <v>4</v>
      </c>
    </row>
    <row r="12" spans="1:8" s="39" customFormat="1" ht="21" customHeight="1">
      <c r="A12" s="153">
        <v>182</v>
      </c>
      <c r="B12" s="153" t="s">
        <v>21</v>
      </c>
      <c r="C12" s="154" t="s">
        <v>22</v>
      </c>
      <c r="D12" s="153">
        <f>D13+D14</f>
        <v>207</v>
      </c>
      <c r="E12" s="155">
        <f t="shared" si="0"/>
        <v>0</v>
      </c>
      <c r="F12" s="153">
        <f>F13+F14</f>
        <v>207</v>
      </c>
      <c r="G12" s="153">
        <f>G13+G14</f>
        <v>207</v>
      </c>
      <c r="H12" s="60">
        <f>H13+H14</f>
        <v>34.5</v>
      </c>
    </row>
    <row r="13" spans="1:8" s="39" customFormat="1" ht="21" customHeight="1">
      <c r="A13" s="158">
        <v>182</v>
      </c>
      <c r="B13" s="158" t="s">
        <v>152</v>
      </c>
      <c r="C13" s="157" t="s">
        <v>195</v>
      </c>
      <c r="D13" s="153">
        <v>70</v>
      </c>
      <c r="E13" s="155">
        <f t="shared" si="0"/>
        <v>0</v>
      </c>
      <c r="F13" s="153">
        <v>70</v>
      </c>
      <c r="G13" s="153">
        <v>70</v>
      </c>
      <c r="H13" s="60">
        <v>8.5</v>
      </c>
    </row>
    <row r="14" spans="1:8" s="1" customFormat="1" ht="21" customHeight="1">
      <c r="A14" s="158">
        <v>182</v>
      </c>
      <c r="B14" s="158" t="s">
        <v>153</v>
      </c>
      <c r="C14" s="157" t="s">
        <v>196</v>
      </c>
      <c r="D14" s="158">
        <v>137</v>
      </c>
      <c r="E14" s="155">
        <f t="shared" si="0"/>
        <v>0</v>
      </c>
      <c r="F14" s="158">
        <v>137</v>
      </c>
      <c r="G14" s="158">
        <v>137</v>
      </c>
      <c r="H14" s="57">
        <v>26</v>
      </c>
    </row>
    <row r="15" spans="1:8" s="1" customFormat="1" ht="21" customHeight="1" hidden="1">
      <c r="A15" s="158">
        <v>0</v>
      </c>
      <c r="B15" s="153" t="s">
        <v>23</v>
      </c>
      <c r="C15" s="154" t="s">
        <v>24</v>
      </c>
      <c r="D15" s="153"/>
      <c r="E15" s="155">
        <f t="shared" si="0"/>
        <v>0</v>
      </c>
      <c r="F15" s="153"/>
      <c r="G15" s="153"/>
      <c r="H15" s="57"/>
    </row>
    <row r="16" spans="1:8" s="1" customFormat="1" ht="26.25" hidden="1">
      <c r="A16" s="153">
        <v>801</v>
      </c>
      <c r="B16" s="153" t="s">
        <v>25</v>
      </c>
      <c r="C16" s="154" t="s">
        <v>26</v>
      </c>
      <c r="D16" s="158"/>
      <c r="E16" s="155">
        <f t="shared" si="0"/>
        <v>0</v>
      </c>
      <c r="F16" s="158"/>
      <c r="G16" s="158"/>
      <c r="H16" s="57"/>
    </row>
    <row r="17" spans="1:8" s="1" customFormat="1" ht="18">
      <c r="A17" s="158"/>
      <c r="B17" s="158"/>
      <c r="C17" s="157" t="s">
        <v>27</v>
      </c>
      <c r="D17" s="158">
        <f>D18+D21+D22</f>
        <v>54.4</v>
      </c>
      <c r="E17" s="155">
        <f t="shared" si="0"/>
        <v>23.78000000000001</v>
      </c>
      <c r="F17" s="158">
        <f>F18+F21+F22</f>
        <v>78.18</v>
      </c>
      <c r="G17" s="158">
        <f>G18+G21+G22</f>
        <v>78.18</v>
      </c>
      <c r="H17" s="57">
        <f>H18+H21+H22</f>
        <v>36</v>
      </c>
    </row>
    <row r="18" spans="1:8" s="39" customFormat="1" ht="58.5" customHeight="1" hidden="1">
      <c r="A18" s="88" t="s">
        <v>200</v>
      </c>
      <c r="B18" s="153" t="s">
        <v>28</v>
      </c>
      <c r="C18" s="154" t="s">
        <v>29</v>
      </c>
      <c r="D18" s="153"/>
      <c r="E18" s="155">
        <f t="shared" si="0"/>
        <v>0</v>
      </c>
      <c r="F18" s="153"/>
      <c r="G18" s="153"/>
      <c r="H18" s="60">
        <v>18.5</v>
      </c>
    </row>
    <row r="19" spans="1:8" s="39" customFormat="1" ht="65.25" customHeight="1" hidden="1">
      <c r="A19" s="88" t="s">
        <v>200</v>
      </c>
      <c r="B19" s="162" t="s">
        <v>198</v>
      </c>
      <c r="C19" s="163" t="s">
        <v>199</v>
      </c>
      <c r="D19" s="153"/>
      <c r="E19" s="155">
        <f t="shared" si="0"/>
        <v>0</v>
      </c>
      <c r="F19" s="153"/>
      <c r="G19" s="153"/>
      <c r="H19" s="60">
        <v>18.5</v>
      </c>
    </row>
    <row r="20" spans="1:8" s="39" customFormat="1" ht="66" customHeight="1" hidden="1">
      <c r="A20" s="88" t="s">
        <v>200</v>
      </c>
      <c r="B20" s="162" t="s">
        <v>201</v>
      </c>
      <c r="C20" s="163" t="s">
        <v>202</v>
      </c>
      <c r="D20" s="153">
        <v>0</v>
      </c>
      <c r="E20" s="155">
        <f t="shared" si="0"/>
        <v>0</v>
      </c>
      <c r="F20" s="153">
        <v>0</v>
      </c>
      <c r="G20" s="153">
        <v>0</v>
      </c>
      <c r="H20" s="60">
        <v>18.5</v>
      </c>
    </row>
    <row r="21" spans="1:8" s="39" customFormat="1" ht="26.25">
      <c r="A21" s="158">
        <v>801</v>
      </c>
      <c r="B21" s="153" t="s">
        <v>30</v>
      </c>
      <c r="C21" s="164" t="s">
        <v>31</v>
      </c>
      <c r="D21" s="153">
        <v>54.4</v>
      </c>
      <c r="E21" s="155">
        <f t="shared" si="0"/>
        <v>23.78000000000001</v>
      </c>
      <c r="F21" s="153">
        <v>78.18</v>
      </c>
      <c r="G21" s="153">
        <v>78.18</v>
      </c>
      <c r="H21" s="60">
        <v>9.5</v>
      </c>
    </row>
    <row r="22" spans="1:8" s="39" customFormat="1" ht="21" customHeight="1">
      <c r="A22" s="158">
        <v>801</v>
      </c>
      <c r="B22" s="153" t="s">
        <v>154</v>
      </c>
      <c r="C22" s="154" t="s">
        <v>155</v>
      </c>
      <c r="D22" s="153">
        <f>D23</f>
        <v>0</v>
      </c>
      <c r="E22" s="155">
        <f t="shared" si="0"/>
        <v>0</v>
      </c>
      <c r="F22" s="153">
        <f>F23</f>
        <v>0</v>
      </c>
      <c r="G22" s="153">
        <f>G23</f>
        <v>0</v>
      </c>
      <c r="H22" s="60">
        <v>8</v>
      </c>
    </row>
    <row r="23" spans="1:8" s="39" customFormat="1" ht="30" customHeight="1" hidden="1">
      <c r="A23" s="88" t="s">
        <v>169</v>
      </c>
      <c r="B23" s="159" t="s">
        <v>205</v>
      </c>
      <c r="C23" s="166" t="s">
        <v>206</v>
      </c>
      <c r="D23" s="153"/>
      <c r="E23" s="155">
        <f t="shared" si="0"/>
        <v>0</v>
      </c>
      <c r="F23" s="153"/>
      <c r="G23" s="153"/>
      <c r="H23" s="60">
        <v>8</v>
      </c>
    </row>
    <row r="24" spans="1:8" s="39" customFormat="1" ht="21" customHeight="1">
      <c r="A24" s="158">
        <v>801</v>
      </c>
      <c r="B24" s="153" t="s">
        <v>32</v>
      </c>
      <c r="C24" s="154" t="s">
        <v>33</v>
      </c>
      <c r="D24" s="153"/>
      <c r="E24" s="155">
        <f t="shared" si="0"/>
        <v>0</v>
      </c>
      <c r="F24" s="153"/>
      <c r="G24" s="153"/>
      <c r="H24" s="60"/>
    </row>
    <row r="25" spans="1:8" s="39" customFormat="1" ht="26.25">
      <c r="A25" s="158">
        <v>801</v>
      </c>
      <c r="B25" s="153" t="s">
        <v>34</v>
      </c>
      <c r="C25" s="154" t="s">
        <v>35</v>
      </c>
      <c r="D25" s="153">
        <f>D26+D28+D29+D30</f>
        <v>4156.49</v>
      </c>
      <c r="E25" s="155">
        <f t="shared" si="0"/>
        <v>-239.73999999999978</v>
      </c>
      <c r="F25" s="155">
        <f>F26+F28+F29+F30</f>
        <v>3916.75</v>
      </c>
      <c r="G25" s="155">
        <f>G26+G28+G29+G30</f>
        <v>3947.25</v>
      </c>
      <c r="H25" s="60">
        <f>H26+H28+H29+H30</f>
        <v>3209.6</v>
      </c>
    </row>
    <row r="26" spans="1:8" s="41" customFormat="1" ht="26.25">
      <c r="A26" s="88" t="s">
        <v>169</v>
      </c>
      <c r="B26" s="158" t="s">
        <v>34</v>
      </c>
      <c r="C26" s="157" t="s">
        <v>35</v>
      </c>
      <c r="D26" s="153">
        <f>D27</f>
        <v>3859.19</v>
      </c>
      <c r="E26" s="155">
        <f t="shared" si="0"/>
        <v>-308.24000000000024</v>
      </c>
      <c r="F26" s="155">
        <f>F27</f>
        <v>3550.95</v>
      </c>
      <c r="G26" s="155">
        <f>G27</f>
        <v>3550.95</v>
      </c>
      <c r="H26" s="57">
        <f>H27</f>
        <v>3142.7</v>
      </c>
    </row>
    <row r="27" spans="1:8" s="41" customFormat="1" ht="26.25">
      <c r="A27" s="158">
        <v>801</v>
      </c>
      <c r="B27" s="158" t="s">
        <v>323</v>
      </c>
      <c r="C27" s="157" t="s">
        <v>159</v>
      </c>
      <c r="D27" s="153">
        <v>3859.19</v>
      </c>
      <c r="E27" s="155">
        <f t="shared" si="0"/>
        <v>-308.24000000000024</v>
      </c>
      <c r="F27" s="155">
        <v>3550.95</v>
      </c>
      <c r="G27" s="155">
        <v>3550.95</v>
      </c>
      <c r="H27" s="57">
        <v>3142.7</v>
      </c>
    </row>
    <row r="28" spans="1:8" s="41" customFormat="1" ht="18" hidden="1">
      <c r="A28" s="158">
        <v>801</v>
      </c>
      <c r="B28" s="158" t="s">
        <v>324</v>
      </c>
      <c r="C28" s="157" t="s">
        <v>160</v>
      </c>
      <c r="D28" s="169"/>
      <c r="E28" s="155">
        <f t="shared" si="0"/>
        <v>0</v>
      </c>
      <c r="F28" s="169"/>
      <c r="G28" s="169">
        <v>0</v>
      </c>
      <c r="H28" s="57"/>
    </row>
    <row r="29" spans="1:8" s="41" customFormat="1" ht="26.25">
      <c r="A29" s="88" t="s">
        <v>169</v>
      </c>
      <c r="B29" s="158" t="s">
        <v>325</v>
      </c>
      <c r="C29" s="157" t="s">
        <v>161</v>
      </c>
      <c r="D29" s="153">
        <v>297.3</v>
      </c>
      <c r="E29" s="155">
        <f t="shared" si="0"/>
        <v>68.5</v>
      </c>
      <c r="F29" s="153">
        <v>365.8</v>
      </c>
      <c r="G29" s="153">
        <v>396.3</v>
      </c>
      <c r="H29" s="57">
        <v>66.9</v>
      </c>
    </row>
    <row r="30" spans="1:8" s="41" customFormat="1" ht="18" hidden="1">
      <c r="A30" s="158">
        <v>801</v>
      </c>
      <c r="B30" s="158" t="s">
        <v>326</v>
      </c>
      <c r="C30" s="157" t="s">
        <v>162</v>
      </c>
      <c r="D30" s="168"/>
      <c r="E30" s="155">
        <f t="shared" si="0"/>
        <v>0</v>
      </c>
      <c r="F30" s="168"/>
      <c r="G30" s="168"/>
      <c r="H30" s="64"/>
    </row>
    <row r="31" spans="1:8" s="39" customFormat="1" ht="17.25" hidden="1">
      <c r="A31" s="158">
        <v>801</v>
      </c>
      <c r="B31" s="158" t="s">
        <v>156</v>
      </c>
      <c r="C31" s="157" t="s">
        <v>157</v>
      </c>
      <c r="D31" s="153"/>
      <c r="E31" s="155">
        <f t="shared" si="0"/>
        <v>0</v>
      </c>
      <c r="F31" s="153"/>
      <c r="G31" s="153"/>
      <c r="H31" s="60"/>
    </row>
    <row r="32" spans="1:8" s="39" customFormat="1" ht="17.25">
      <c r="A32" s="88" t="s">
        <v>169</v>
      </c>
      <c r="B32" s="153"/>
      <c r="C32" s="154" t="s">
        <v>36</v>
      </c>
      <c r="D32" s="155">
        <f>D25+D6</f>
        <v>4496.889999999999</v>
      </c>
      <c r="E32" s="155">
        <f t="shared" si="0"/>
        <v>-213.95999999999913</v>
      </c>
      <c r="F32" s="155">
        <f>F25+F6</f>
        <v>4282.93</v>
      </c>
      <c r="G32" s="155">
        <f>G25+G6</f>
        <v>4314.43</v>
      </c>
      <c r="H32" s="60">
        <f>H25+H6</f>
        <v>3637</v>
      </c>
    </row>
    <row r="33" spans="1:10" s="1" customFormat="1" ht="32.25" customHeight="1">
      <c r="A33" s="357"/>
      <c r="B33" s="357"/>
      <c r="C33" s="357"/>
      <c r="D33" s="357"/>
      <c r="E33" s="357"/>
      <c r="F33" s="357"/>
      <c r="H33" s="53"/>
      <c r="J33" s="53"/>
    </row>
    <row r="34" spans="1:7" s="35" customFormat="1" ht="66" customHeight="1">
      <c r="A34" s="325"/>
      <c r="B34" s="355"/>
      <c r="C34" s="355"/>
      <c r="D34" s="355"/>
      <c r="E34" s="355"/>
      <c r="F34" s="356"/>
      <c r="G34" s="346"/>
    </row>
    <row r="35" spans="1:7" s="35" customFormat="1" ht="42.75" customHeight="1">
      <c r="A35" s="352"/>
      <c r="B35" s="352"/>
      <c r="C35" s="352"/>
      <c r="D35" s="352"/>
      <c r="E35" s="352"/>
      <c r="F35" s="346"/>
      <c r="G35" s="346"/>
    </row>
    <row r="36" spans="1:5" s="35" customFormat="1" ht="17.25">
      <c r="A36" s="42"/>
      <c r="B36" s="43"/>
      <c r="C36" s="43"/>
      <c r="D36" s="43"/>
      <c r="E36" s="43"/>
    </row>
    <row r="37" spans="1:5" s="35" customFormat="1" ht="12.75" customHeight="1">
      <c r="A37" s="42"/>
      <c r="B37" s="44"/>
      <c r="C37" s="43"/>
      <c r="D37" s="43"/>
      <c r="E37" s="43"/>
    </row>
    <row r="38" spans="1:5" s="35" customFormat="1" ht="12.75" customHeight="1">
      <c r="A38" s="42"/>
      <c r="B38" s="43"/>
      <c r="C38" s="43"/>
      <c r="D38" s="43"/>
      <c r="E38" s="43"/>
    </row>
    <row r="39" spans="1:5" s="35" customFormat="1" ht="12.75" customHeight="1">
      <c r="A39" s="42"/>
      <c r="B39" s="44"/>
      <c r="C39" s="43"/>
      <c r="D39" s="43"/>
      <c r="E39" s="43"/>
    </row>
    <row r="40" spans="1:5" s="35" customFormat="1" ht="17.25">
      <c r="A40" s="42"/>
      <c r="B40" s="43"/>
      <c r="C40" s="43"/>
      <c r="D40" s="43"/>
      <c r="E40" s="43"/>
    </row>
    <row r="41" spans="1:6" s="35" customFormat="1" ht="26.25" customHeight="1">
      <c r="A41" s="42"/>
      <c r="B41" s="45"/>
      <c r="C41" s="45"/>
      <c r="D41" s="45"/>
      <c r="E41" s="45"/>
      <c r="F41" s="45"/>
    </row>
    <row r="42" ht="12.75">
      <c r="A42" s="17"/>
    </row>
  </sheetData>
  <sheetProtection/>
  <mergeCells count="13">
    <mergeCell ref="C1:G1"/>
    <mergeCell ref="A4:A5"/>
    <mergeCell ref="F3:G3"/>
    <mergeCell ref="A35:G35"/>
    <mergeCell ref="A2:F2"/>
    <mergeCell ref="B4:B5"/>
    <mergeCell ref="C4:C5"/>
    <mergeCell ref="A34:G34"/>
    <mergeCell ref="A33:F33"/>
    <mergeCell ref="F4:F5"/>
    <mergeCell ref="G4:G5"/>
    <mergeCell ref="E4:E5"/>
    <mergeCell ref="D4:D5"/>
  </mergeCells>
  <printOptions/>
  <pageMargins left="0.35433070866141736" right="0.1968503937007874" top="0.1968503937007874" bottom="0.1968503937007874" header="0.15748031496062992" footer="0.15748031496062992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8"/>
  <sheetViews>
    <sheetView zoomScale="90" zoomScaleNormal="90" zoomScaleSheetLayoutView="100" zoomScalePageLayoutView="0" workbookViewId="0" topLeftCell="A4">
      <selection activeCell="M1" sqref="M1"/>
    </sheetView>
  </sheetViews>
  <sheetFormatPr defaultColWidth="9.00390625" defaultRowHeight="12.75"/>
  <cols>
    <col min="1" max="1" width="89.00390625" style="2" customWidth="1"/>
    <col min="2" max="2" width="13.50390625" style="9" customWidth="1"/>
    <col min="3" max="3" width="24.50390625" style="7" customWidth="1"/>
  </cols>
  <sheetData>
    <row r="1" spans="1:3" ht="100.5" customHeight="1">
      <c r="A1" s="351" t="s">
        <v>491</v>
      </c>
      <c r="B1" s="351"/>
      <c r="C1" s="351"/>
    </row>
    <row r="2" ht="12" customHeight="1">
      <c r="C2" s="24"/>
    </row>
    <row r="3" spans="1:4" ht="64.5" customHeight="1">
      <c r="A3" s="336" t="s">
        <v>462</v>
      </c>
      <c r="B3" s="336"/>
      <c r="C3" s="336"/>
      <c r="D3" s="23"/>
    </row>
    <row r="4" spans="1:5" s="22" customFormat="1" ht="15">
      <c r="A4" s="23"/>
      <c r="B4" s="31"/>
      <c r="C4" s="114" t="s">
        <v>151</v>
      </c>
      <c r="D4" s="23"/>
      <c r="E4"/>
    </row>
    <row r="5" spans="1:3" s="48" customFormat="1" ht="72" customHeight="1">
      <c r="A5" s="56" t="s">
        <v>69</v>
      </c>
      <c r="B5" s="56" t="s">
        <v>163</v>
      </c>
      <c r="C5" s="115" t="s">
        <v>411</v>
      </c>
    </row>
    <row r="6" spans="1:3" s="48" customFormat="1" ht="17.25">
      <c r="A6" s="56">
        <v>1</v>
      </c>
      <c r="B6" s="116">
        <v>2</v>
      </c>
      <c r="C6" s="56">
        <v>3</v>
      </c>
    </row>
    <row r="7" spans="1:3" s="35" customFormat="1" ht="17.25">
      <c r="A7" s="117" t="s">
        <v>68</v>
      </c>
      <c r="B7" s="109" t="s">
        <v>75</v>
      </c>
      <c r="C7" s="170">
        <f>Прил10!I8</f>
        <v>6537.47</v>
      </c>
    </row>
    <row r="8" spans="1:3" s="35" customFormat="1" ht="26.25">
      <c r="A8" s="117" t="s">
        <v>67</v>
      </c>
      <c r="B8" s="109" t="s">
        <v>139</v>
      </c>
      <c r="C8" s="170">
        <f>Прил10!I9</f>
        <v>876.75</v>
      </c>
    </row>
    <row r="9" spans="1:3" s="35" customFormat="1" ht="26.25">
      <c r="A9" s="117" t="s">
        <v>66</v>
      </c>
      <c r="B9" s="109" t="s">
        <v>76</v>
      </c>
      <c r="C9" s="170">
        <f>Прил10!I17</f>
        <v>875.17</v>
      </c>
    </row>
    <row r="10" spans="1:3" s="35" customFormat="1" ht="26.25">
      <c r="A10" s="117" t="s">
        <v>65</v>
      </c>
      <c r="B10" s="109" t="s">
        <v>77</v>
      </c>
      <c r="C10" s="170">
        <v>1739.2</v>
      </c>
    </row>
    <row r="11" spans="1:3" s="35" customFormat="1" ht="17.25">
      <c r="A11" s="117" t="s">
        <v>302</v>
      </c>
      <c r="B11" s="109" t="s">
        <v>303</v>
      </c>
      <c r="C11" s="170">
        <f>Прил10!I38</f>
        <v>5</v>
      </c>
    </row>
    <row r="12" spans="1:3" s="35" customFormat="1" ht="17.25">
      <c r="A12" s="117" t="s">
        <v>68</v>
      </c>
      <c r="B12" s="109" t="s">
        <v>315</v>
      </c>
      <c r="C12" s="170">
        <f>Прил10!I45</f>
        <v>2081.4900000000002</v>
      </c>
    </row>
    <row r="13" spans="1:3" s="35" customFormat="1" ht="17.25">
      <c r="A13" s="117" t="s">
        <v>63</v>
      </c>
      <c r="B13" s="109" t="s">
        <v>78</v>
      </c>
      <c r="C13" s="170">
        <f>Прил10!I57</f>
        <v>324.4</v>
      </c>
    </row>
    <row r="14" spans="1:3" s="35" customFormat="1" ht="17.25">
      <c r="A14" s="117" t="s">
        <v>79</v>
      </c>
      <c r="B14" s="109" t="s">
        <v>80</v>
      </c>
      <c r="C14" s="170">
        <f>Прил10!I58</f>
        <v>324.4</v>
      </c>
    </row>
    <row r="15" spans="1:3" s="35" customFormat="1" ht="17.25" hidden="1">
      <c r="A15" s="117" t="s">
        <v>62</v>
      </c>
      <c r="B15" s="109" t="s">
        <v>81</v>
      </c>
      <c r="C15" s="171"/>
    </row>
    <row r="16" spans="1:3" s="35" customFormat="1" ht="17.25" hidden="1">
      <c r="A16" s="117" t="s">
        <v>61</v>
      </c>
      <c r="B16" s="109" t="s">
        <v>82</v>
      </c>
      <c r="C16" s="171"/>
    </row>
    <row r="17" spans="1:3" s="35" customFormat="1" ht="17.25" hidden="1">
      <c r="A17" s="117" t="s">
        <v>140</v>
      </c>
      <c r="B17" s="109" t="s">
        <v>141</v>
      </c>
      <c r="C17" s="171"/>
    </row>
    <row r="18" spans="1:3" s="35" customFormat="1" ht="26.25" hidden="1">
      <c r="A18" s="117" t="s">
        <v>142</v>
      </c>
      <c r="B18" s="109" t="s">
        <v>83</v>
      </c>
      <c r="C18" s="171"/>
    </row>
    <row r="19" spans="1:3" s="35" customFormat="1" ht="17.25" hidden="1">
      <c r="A19" s="117" t="s">
        <v>60</v>
      </c>
      <c r="B19" s="109" t="s">
        <v>84</v>
      </c>
      <c r="C19" s="171"/>
    </row>
    <row r="20" spans="1:3" s="35" customFormat="1" ht="17.25" hidden="1">
      <c r="A20" s="117" t="s">
        <v>59</v>
      </c>
      <c r="B20" s="109" t="s">
        <v>85</v>
      </c>
      <c r="C20" s="171" t="e">
        <f>C21</f>
        <v>#REF!</v>
      </c>
    </row>
    <row r="21" spans="1:3" s="35" customFormat="1" ht="17.25" hidden="1">
      <c r="A21" s="117" t="s">
        <v>58</v>
      </c>
      <c r="B21" s="109" t="s">
        <v>86</v>
      </c>
      <c r="C21" s="171" t="e">
        <f>#REF!</f>
        <v>#REF!</v>
      </c>
    </row>
    <row r="22" spans="1:3" s="35" customFormat="1" ht="17.25" hidden="1">
      <c r="A22" s="117" t="s">
        <v>87</v>
      </c>
      <c r="B22" s="109" t="s">
        <v>88</v>
      </c>
      <c r="C22" s="171"/>
    </row>
    <row r="23" spans="1:3" s="35" customFormat="1" ht="17.25" hidden="1">
      <c r="A23" s="117" t="s">
        <v>89</v>
      </c>
      <c r="B23" s="109" t="s">
        <v>90</v>
      </c>
      <c r="C23" s="171"/>
    </row>
    <row r="24" spans="1:3" s="35" customFormat="1" ht="17.25" hidden="1">
      <c r="A24" s="117" t="s">
        <v>91</v>
      </c>
      <c r="B24" s="109" t="s">
        <v>92</v>
      </c>
      <c r="C24" s="171"/>
    </row>
    <row r="25" spans="1:3" s="35" customFormat="1" ht="17.25" hidden="1">
      <c r="A25" s="117" t="s">
        <v>56</v>
      </c>
      <c r="B25" s="109" t="s">
        <v>93</v>
      </c>
      <c r="C25" s="171"/>
    </row>
    <row r="26" spans="1:3" s="35" customFormat="1" ht="17.25">
      <c r="A26" s="117" t="s">
        <v>62</v>
      </c>
      <c r="B26" s="109" t="s">
        <v>423</v>
      </c>
      <c r="C26" s="170">
        <f>Прил10!I66</f>
        <v>2</v>
      </c>
    </row>
    <row r="27" spans="1:3" s="35" customFormat="1" ht="17.25">
      <c r="A27" s="117" t="s">
        <v>58</v>
      </c>
      <c r="B27" s="109" t="s">
        <v>86</v>
      </c>
      <c r="C27" s="170">
        <f>Прил10!I71</f>
        <v>610.48</v>
      </c>
    </row>
    <row r="28" spans="1:3" s="35" customFormat="1" ht="17.25">
      <c r="A28" s="117" t="s">
        <v>55</v>
      </c>
      <c r="B28" s="109" t="s">
        <v>94</v>
      </c>
      <c r="C28" s="170">
        <f>Прил10!I76</f>
        <v>88.6</v>
      </c>
    </row>
    <row r="29" spans="1:3" s="35" customFormat="1" ht="17.25" hidden="1">
      <c r="A29" s="117" t="s">
        <v>54</v>
      </c>
      <c r="B29" s="109" t="s">
        <v>95</v>
      </c>
      <c r="C29" s="171"/>
    </row>
    <row r="30" spans="1:3" s="35" customFormat="1" ht="17.25" hidden="1">
      <c r="A30" s="117" t="s">
        <v>53</v>
      </c>
      <c r="B30" s="109" t="s">
        <v>96</v>
      </c>
      <c r="C30" s="171">
        <v>0</v>
      </c>
    </row>
    <row r="31" spans="1:3" s="35" customFormat="1" ht="17.25">
      <c r="A31" s="117" t="s">
        <v>52</v>
      </c>
      <c r="B31" s="109" t="s">
        <v>97</v>
      </c>
      <c r="C31" s="170">
        <f>Прил10!I76</f>
        <v>88.6</v>
      </c>
    </row>
    <row r="32" spans="1:3" s="35" customFormat="1" ht="17.25" hidden="1">
      <c r="A32" s="117" t="s">
        <v>51</v>
      </c>
      <c r="B32" s="109" t="s">
        <v>98</v>
      </c>
      <c r="C32" s="171"/>
    </row>
    <row r="33" spans="1:3" s="35" customFormat="1" ht="17.25" hidden="1">
      <c r="A33" s="117" t="s">
        <v>99</v>
      </c>
      <c r="B33" s="109" t="s">
        <v>100</v>
      </c>
      <c r="C33" s="171"/>
    </row>
    <row r="34" spans="1:3" s="35" customFormat="1" ht="17.25" hidden="1">
      <c r="A34" s="117" t="s">
        <v>101</v>
      </c>
      <c r="B34" s="109" t="s">
        <v>102</v>
      </c>
      <c r="C34" s="171"/>
    </row>
    <row r="35" spans="1:3" s="35" customFormat="1" ht="17.25">
      <c r="A35" s="117" t="s">
        <v>50</v>
      </c>
      <c r="B35" s="109" t="s">
        <v>103</v>
      </c>
      <c r="C35" s="170">
        <f>Прил10!I83</f>
        <v>610.8299999999999</v>
      </c>
    </row>
    <row r="36" spans="1:3" s="35" customFormat="1" ht="17.25" hidden="1">
      <c r="A36" s="117" t="s">
        <v>49</v>
      </c>
      <c r="B36" s="109" t="s">
        <v>104</v>
      </c>
      <c r="C36" s="171"/>
    </row>
    <row r="37" spans="1:3" s="35" customFormat="1" ht="17.25" hidden="1">
      <c r="A37" s="117" t="s">
        <v>48</v>
      </c>
      <c r="B37" s="109" t="s">
        <v>105</v>
      </c>
      <c r="C37" s="171"/>
    </row>
    <row r="38" spans="1:3" s="35" customFormat="1" ht="17.25" hidden="1">
      <c r="A38" s="117" t="s">
        <v>47</v>
      </c>
      <c r="B38" s="109" t="s">
        <v>106</v>
      </c>
      <c r="C38" s="171"/>
    </row>
    <row r="39" spans="1:3" s="35" customFormat="1" ht="17.25">
      <c r="A39" s="117" t="s">
        <v>46</v>
      </c>
      <c r="B39" s="109" t="s">
        <v>107</v>
      </c>
      <c r="C39" s="170">
        <f>Прил10!I85</f>
        <v>610.8299999999999</v>
      </c>
    </row>
    <row r="40" spans="1:3" s="35" customFormat="1" ht="17.25" hidden="1">
      <c r="A40" s="117" t="s">
        <v>45</v>
      </c>
      <c r="B40" s="109" t="s">
        <v>108</v>
      </c>
      <c r="C40" s="171"/>
    </row>
    <row r="41" spans="1:3" s="35" customFormat="1" ht="17.25">
      <c r="A41" s="117" t="s">
        <v>143</v>
      </c>
      <c r="B41" s="109" t="s">
        <v>109</v>
      </c>
      <c r="C41" s="170">
        <f>Прил10!I94</f>
        <v>1667.16</v>
      </c>
    </row>
    <row r="42" spans="1:3" s="35" customFormat="1" ht="17.25">
      <c r="A42" s="117" t="s">
        <v>44</v>
      </c>
      <c r="B42" s="109" t="s">
        <v>110</v>
      </c>
      <c r="C42" s="170">
        <f>Прил10!I95</f>
        <v>1667.16</v>
      </c>
    </row>
    <row r="43" spans="1:3" s="35" customFormat="1" ht="17.25" hidden="1">
      <c r="A43" s="117" t="s">
        <v>144</v>
      </c>
      <c r="B43" s="109" t="s">
        <v>111</v>
      </c>
      <c r="C43" s="171"/>
    </row>
    <row r="44" spans="1:3" s="35" customFormat="1" ht="17.25" hidden="1">
      <c r="A44" s="117" t="s">
        <v>42</v>
      </c>
      <c r="B44" s="109" t="s">
        <v>112</v>
      </c>
      <c r="C44" s="171"/>
    </row>
    <row r="45" spans="1:3" s="35" customFormat="1" ht="17.25" hidden="1">
      <c r="A45" s="117" t="s">
        <v>145</v>
      </c>
      <c r="B45" s="109" t="s">
        <v>113</v>
      </c>
      <c r="C45" s="171"/>
    </row>
    <row r="46" spans="1:3" s="35" customFormat="1" ht="17.25" hidden="1">
      <c r="A46" s="117" t="s">
        <v>41</v>
      </c>
      <c r="B46" s="109" t="s">
        <v>114</v>
      </c>
      <c r="C46" s="171"/>
    </row>
    <row r="47" spans="1:3" s="35" customFormat="1" ht="17.25" hidden="1">
      <c r="A47" s="117" t="s">
        <v>40</v>
      </c>
      <c r="B47" s="109" t="s">
        <v>115</v>
      </c>
      <c r="C47" s="171"/>
    </row>
    <row r="48" spans="1:3" s="35" customFormat="1" ht="17.25" hidden="1">
      <c r="A48" s="117" t="s">
        <v>39</v>
      </c>
      <c r="B48" s="109" t="s">
        <v>116</v>
      </c>
      <c r="C48" s="171"/>
    </row>
    <row r="49" spans="1:3" s="35" customFormat="1" ht="17.25" hidden="1">
      <c r="A49" s="117" t="s">
        <v>38</v>
      </c>
      <c r="B49" s="109" t="s">
        <v>117</v>
      </c>
      <c r="C49" s="171"/>
    </row>
    <row r="50" spans="1:3" s="35" customFormat="1" ht="17.25" hidden="1">
      <c r="A50" s="117" t="s">
        <v>118</v>
      </c>
      <c r="B50" s="109" t="s">
        <v>119</v>
      </c>
      <c r="C50" s="170">
        <f>Прил10!I79</f>
        <v>88.6</v>
      </c>
    </row>
    <row r="51" spans="1:3" s="35" customFormat="1" ht="17.25" hidden="1">
      <c r="A51" s="117" t="s">
        <v>120</v>
      </c>
      <c r="B51" s="109" t="s">
        <v>122</v>
      </c>
      <c r="C51" s="170">
        <f>Прил10!I80</f>
        <v>88.6</v>
      </c>
    </row>
    <row r="52" spans="1:3" s="35" customFormat="1" ht="17.25" hidden="1">
      <c r="A52" s="117" t="s">
        <v>121</v>
      </c>
      <c r="B52" s="109" t="s">
        <v>122</v>
      </c>
      <c r="C52" s="171"/>
    </row>
    <row r="53" spans="1:3" s="35" customFormat="1" ht="17.25" hidden="1">
      <c r="A53" s="117" t="s">
        <v>123</v>
      </c>
      <c r="B53" s="109" t="s">
        <v>124</v>
      </c>
      <c r="C53" s="171"/>
    </row>
    <row r="54" spans="1:3" s="35" customFormat="1" ht="17.25" hidden="1">
      <c r="A54" s="117" t="s">
        <v>125</v>
      </c>
      <c r="B54" s="109" t="s">
        <v>126</v>
      </c>
      <c r="C54" s="170">
        <f>Прил10!I84</f>
        <v>610.8299999999999</v>
      </c>
    </row>
    <row r="55" spans="1:3" s="35" customFormat="1" ht="17.25">
      <c r="A55" s="117" t="s">
        <v>316</v>
      </c>
      <c r="B55" s="109" t="s">
        <v>126</v>
      </c>
      <c r="C55" s="170">
        <f>Прил10!I105</f>
        <v>1981.06</v>
      </c>
    </row>
    <row r="56" spans="1:3" s="35" customFormat="1" ht="17.25">
      <c r="A56" s="72" t="s">
        <v>191</v>
      </c>
      <c r="B56" s="70" t="s">
        <v>207</v>
      </c>
      <c r="C56" s="172"/>
    </row>
    <row r="57" spans="1:3" s="35" customFormat="1" ht="17.25" hidden="1">
      <c r="A57" s="117" t="s">
        <v>127</v>
      </c>
      <c r="B57" s="109" t="s">
        <v>128</v>
      </c>
      <c r="C57" s="171"/>
    </row>
    <row r="58" spans="1:3" s="35" customFormat="1" ht="17.25" hidden="1">
      <c r="A58" s="117" t="s">
        <v>146</v>
      </c>
      <c r="B58" s="109" t="s">
        <v>147</v>
      </c>
      <c r="C58" s="171"/>
    </row>
    <row r="59" spans="1:3" s="35" customFormat="1" ht="17.25" hidden="1">
      <c r="A59" s="117" t="s">
        <v>43</v>
      </c>
      <c r="B59" s="109" t="s">
        <v>129</v>
      </c>
      <c r="C59" s="171"/>
    </row>
    <row r="60" spans="1:3" s="35" customFormat="1" ht="17.25" hidden="1">
      <c r="A60" s="117" t="s">
        <v>130</v>
      </c>
      <c r="B60" s="109" t="s">
        <v>131</v>
      </c>
      <c r="C60" s="171"/>
    </row>
    <row r="61" spans="1:3" s="35" customFormat="1" ht="17.25" hidden="1">
      <c r="A61" s="117" t="s">
        <v>148</v>
      </c>
      <c r="B61" s="109" t="s">
        <v>132</v>
      </c>
      <c r="C61" s="171"/>
    </row>
    <row r="62" spans="1:3" s="35" customFormat="1" ht="26.25" hidden="1">
      <c r="A62" s="117" t="s">
        <v>149</v>
      </c>
      <c r="B62" s="109" t="s">
        <v>133</v>
      </c>
      <c r="C62" s="171"/>
    </row>
    <row r="63" spans="1:3" s="35" customFormat="1" ht="26.25" hidden="1">
      <c r="A63" s="117" t="s">
        <v>134</v>
      </c>
      <c r="B63" s="109" t="s">
        <v>135</v>
      </c>
      <c r="C63" s="171"/>
    </row>
    <row r="64" spans="1:3" s="35" customFormat="1" ht="17.25" hidden="1">
      <c r="A64" s="117" t="s">
        <v>136</v>
      </c>
      <c r="B64" s="109" t="s">
        <v>137</v>
      </c>
      <c r="C64" s="171"/>
    </row>
    <row r="65" spans="1:3" s="35" customFormat="1" ht="17.25" hidden="1">
      <c r="A65" s="117" t="s">
        <v>150</v>
      </c>
      <c r="B65" s="109" t="s">
        <v>138</v>
      </c>
      <c r="C65" s="171"/>
    </row>
    <row r="66" spans="1:3" s="35" customFormat="1" ht="17.25">
      <c r="A66" s="118" t="s">
        <v>37</v>
      </c>
      <c r="B66" s="110"/>
      <c r="C66" s="281">
        <f>C7+C13+C26+C27+C28+C35+C41+C55</f>
        <v>11822</v>
      </c>
    </row>
    <row r="67" spans="1:3" s="35" customFormat="1" ht="18">
      <c r="A67" s="46"/>
      <c r="B67" s="47"/>
      <c r="C67" s="1"/>
    </row>
    <row r="68" spans="1:3" s="35" customFormat="1" ht="18">
      <c r="A68" s="46"/>
      <c r="B68" s="47"/>
      <c r="C68" s="1"/>
    </row>
    <row r="69" spans="1:3" s="35" customFormat="1" ht="18">
      <c r="A69" s="46"/>
      <c r="B69" s="47"/>
      <c r="C69" s="1"/>
    </row>
    <row r="70" spans="1:3" s="35" customFormat="1" ht="18">
      <c r="A70" s="46"/>
      <c r="B70" s="47"/>
      <c r="C70" s="1"/>
    </row>
    <row r="71" spans="1:3" s="35" customFormat="1" ht="18">
      <c r="A71" s="46"/>
      <c r="B71" s="47"/>
      <c r="C71" s="1"/>
    </row>
    <row r="72" spans="1:3" s="35" customFormat="1" ht="18">
      <c r="A72" s="46"/>
      <c r="B72" s="47"/>
      <c r="C72" s="1"/>
    </row>
    <row r="73" spans="1:3" s="35" customFormat="1" ht="18">
      <c r="A73" s="46"/>
      <c r="B73" s="47"/>
      <c r="C73" s="1"/>
    </row>
    <row r="74" spans="1:3" s="35" customFormat="1" ht="18">
      <c r="A74" s="46"/>
      <c r="B74" s="47"/>
      <c r="C74" s="1"/>
    </row>
    <row r="75" spans="1:3" s="35" customFormat="1" ht="18">
      <c r="A75" s="46"/>
      <c r="B75" s="47"/>
      <c r="C75" s="1"/>
    </row>
    <row r="76" spans="1:3" s="35" customFormat="1" ht="18">
      <c r="A76" s="46"/>
      <c r="B76" s="47"/>
      <c r="C76" s="1"/>
    </row>
    <row r="77" spans="1:3" s="35" customFormat="1" ht="18">
      <c r="A77" s="46"/>
      <c r="B77" s="47"/>
      <c r="C77" s="1"/>
    </row>
    <row r="78" spans="1:3" s="35" customFormat="1" ht="18">
      <c r="A78" s="46"/>
      <c r="B78" s="47"/>
      <c r="C78" s="1"/>
    </row>
    <row r="79" spans="1:3" s="35" customFormat="1" ht="18">
      <c r="A79" s="46"/>
      <c r="B79" s="47"/>
      <c r="C79" s="1"/>
    </row>
    <row r="80" spans="1:3" s="35" customFormat="1" ht="18">
      <c r="A80" s="46"/>
      <c r="B80" s="47"/>
      <c r="C80" s="1"/>
    </row>
    <row r="81" spans="1:3" s="35" customFormat="1" ht="18">
      <c r="A81" s="46"/>
      <c r="B81" s="47"/>
      <c r="C81" s="1"/>
    </row>
    <row r="82" spans="1:3" s="35" customFormat="1" ht="18">
      <c r="A82" s="46"/>
      <c r="B82" s="47"/>
      <c r="C82" s="1"/>
    </row>
    <row r="83" spans="1:3" s="35" customFormat="1" ht="18">
      <c r="A83" s="46"/>
      <c r="B83" s="47"/>
      <c r="C83" s="1"/>
    </row>
    <row r="84" spans="1:3" s="35" customFormat="1" ht="18">
      <c r="A84" s="46"/>
      <c r="B84" s="47"/>
      <c r="C84" s="1"/>
    </row>
    <row r="85" spans="1:3" s="35" customFormat="1" ht="18">
      <c r="A85" s="46"/>
      <c r="B85" s="47"/>
      <c r="C85" s="1"/>
    </row>
    <row r="86" spans="1:3" s="35" customFormat="1" ht="18">
      <c r="A86" s="46"/>
      <c r="B86" s="47"/>
      <c r="C86" s="1"/>
    </row>
    <row r="87" spans="1:3" s="35" customFormat="1" ht="18">
      <c r="A87" s="46"/>
      <c r="B87" s="47"/>
      <c r="C87" s="1"/>
    </row>
    <row r="88" spans="1:3" s="35" customFormat="1" ht="18">
      <c r="A88" s="46"/>
      <c r="B88" s="47"/>
      <c r="C88" s="1"/>
    </row>
    <row r="89" spans="1:3" s="35" customFormat="1" ht="18">
      <c r="A89" s="46"/>
      <c r="B89" s="47"/>
      <c r="C89" s="1"/>
    </row>
    <row r="90" spans="1:3" s="35" customFormat="1" ht="18">
      <c r="A90" s="46"/>
      <c r="B90" s="47"/>
      <c r="C90" s="1"/>
    </row>
    <row r="91" spans="1:3" s="35" customFormat="1" ht="18">
      <c r="A91" s="46"/>
      <c r="B91" s="47"/>
      <c r="C91" s="1"/>
    </row>
    <row r="92" spans="1:3" s="35" customFormat="1" ht="18">
      <c r="A92" s="46"/>
      <c r="B92" s="47"/>
      <c r="C92" s="1"/>
    </row>
    <row r="93" spans="1:3" s="35" customFormat="1" ht="18">
      <c r="A93" s="46"/>
      <c r="B93" s="47"/>
      <c r="C93" s="1"/>
    </row>
    <row r="94" spans="1:3" s="35" customFormat="1" ht="18">
      <c r="A94" s="46"/>
      <c r="B94" s="47"/>
      <c r="C94" s="1"/>
    </row>
    <row r="95" spans="1:3" s="35" customFormat="1" ht="18">
      <c r="A95" s="46"/>
      <c r="B95" s="47"/>
      <c r="C95" s="1"/>
    </row>
    <row r="96" ht="12.75">
      <c r="B96" s="32"/>
    </row>
    <row r="97" ht="12.75">
      <c r="B97" s="32"/>
    </row>
    <row r="98" ht="12.75">
      <c r="B98" s="32"/>
    </row>
    <row r="99" ht="12.75">
      <c r="B99" s="32"/>
    </row>
    <row r="100" ht="12.75">
      <c r="B100" s="32"/>
    </row>
    <row r="101" ht="12.75">
      <c r="B101" s="32"/>
    </row>
    <row r="102" ht="12.75">
      <c r="B102" s="32"/>
    </row>
    <row r="103" ht="12.75">
      <c r="B103" s="32"/>
    </row>
    <row r="104" ht="12.75">
      <c r="B104" s="32"/>
    </row>
    <row r="105" ht="12.75">
      <c r="B105" s="32"/>
    </row>
    <row r="106" ht="12.75">
      <c r="B106" s="32"/>
    </row>
    <row r="107" ht="12.75">
      <c r="B107" s="32"/>
    </row>
    <row r="108" ht="12.75">
      <c r="B108" s="32"/>
    </row>
    <row r="109" ht="12.75">
      <c r="B109" s="32"/>
    </row>
    <row r="110" ht="12.75">
      <c r="B110" s="32"/>
    </row>
    <row r="111" ht="12.75">
      <c r="B111" s="32"/>
    </row>
    <row r="112" ht="12.75">
      <c r="B112" s="32"/>
    </row>
    <row r="113" ht="12.75">
      <c r="B113" s="32"/>
    </row>
    <row r="114" ht="12.75">
      <c r="B114" s="32"/>
    </row>
    <row r="115" ht="12.75">
      <c r="B115" s="32"/>
    </row>
    <row r="116" ht="12.75">
      <c r="B116" s="32"/>
    </row>
    <row r="117" ht="12.75">
      <c r="B117" s="32"/>
    </row>
    <row r="118" ht="12.75">
      <c r="B118" s="32"/>
    </row>
  </sheetData>
  <sheetProtection/>
  <mergeCells count="2">
    <mergeCell ref="A3:C3"/>
    <mergeCell ref="A1:C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22"/>
  <sheetViews>
    <sheetView zoomScalePageLayoutView="0" workbookViewId="0" topLeftCell="A13">
      <selection activeCell="H5" sqref="H5"/>
    </sheetView>
  </sheetViews>
  <sheetFormatPr defaultColWidth="9.125" defaultRowHeight="12.75"/>
  <cols>
    <col min="1" max="1" width="84.50390625" style="292" customWidth="1"/>
    <col min="2" max="2" width="14.00390625" style="9" customWidth="1"/>
    <col min="3" max="3" width="17.375" style="7" customWidth="1"/>
    <col min="4" max="4" width="13.00390625" style="7" customWidth="1"/>
    <col min="5" max="16384" width="9.125" style="7" customWidth="1"/>
  </cols>
  <sheetData>
    <row r="1" spans="2:4" ht="143.25" customHeight="1">
      <c r="B1" s="362" t="s">
        <v>492</v>
      </c>
      <c r="C1" s="362"/>
      <c r="D1" s="362"/>
    </row>
    <row r="2" ht="24" customHeight="1">
      <c r="C2" s="24"/>
    </row>
    <row r="3" spans="1:4" ht="64.5" customHeight="1">
      <c r="A3" s="360" t="s">
        <v>466</v>
      </c>
      <c r="B3" s="360"/>
      <c r="C3" s="360"/>
      <c r="D3" s="23"/>
    </row>
    <row r="4" spans="1:5" s="33" customFormat="1" ht="15">
      <c r="A4" s="293"/>
      <c r="B4" s="31"/>
      <c r="C4" s="361" t="s">
        <v>151</v>
      </c>
      <c r="D4" s="361"/>
      <c r="E4" s="7"/>
    </row>
    <row r="5" spans="1:4" s="34" customFormat="1" ht="81" customHeight="1">
      <c r="A5" s="158" t="s">
        <v>69</v>
      </c>
      <c r="B5" s="158" t="s">
        <v>163</v>
      </c>
      <c r="C5" s="56" t="s">
        <v>443</v>
      </c>
      <c r="D5" s="56" t="s">
        <v>458</v>
      </c>
    </row>
    <row r="6" spans="1:4" s="33" customFormat="1" ht="15">
      <c r="A6" s="158">
        <v>1</v>
      </c>
      <c r="B6" s="116">
        <v>2</v>
      </c>
      <c r="C6" s="56">
        <v>3</v>
      </c>
      <c r="D6" s="56">
        <v>4</v>
      </c>
    </row>
    <row r="7" spans="1:4" s="1" customFormat="1" ht="18">
      <c r="A7" s="237" t="s">
        <v>68</v>
      </c>
      <c r="B7" s="109" t="s">
        <v>75</v>
      </c>
      <c r="C7" s="151">
        <f>Прил11!I7</f>
        <v>2762.9</v>
      </c>
      <c r="D7" s="151">
        <f>Прил11!J7</f>
        <v>2762.9</v>
      </c>
    </row>
    <row r="8" spans="1:4" s="1" customFormat="1" ht="26.25">
      <c r="A8" s="237" t="s">
        <v>67</v>
      </c>
      <c r="B8" s="109" t="s">
        <v>139</v>
      </c>
      <c r="C8" s="151">
        <f>Прил11!I8</f>
        <v>431</v>
      </c>
      <c r="D8" s="151">
        <f>Прил11!J8</f>
        <v>431</v>
      </c>
    </row>
    <row r="9" spans="1:4" s="1" customFormat="1" ht="26.25">
      <c r="A9" s="237" t="s">
        <v>66</v>
      </c>
      <c r="B9" s="109" t="s">
        <v>76</v>
      </c>
      <c r="C9" s="150">
        <f>Прил11!I18</f>
        <v>431</v>
      </c>
      <c r="D9" s="150">
        <f>Прил11!J18</f>
        <v>431</v>
      </c>
    </row>
    <row r="10" spans="1:4" s="1" customFormat="1" ht="26.25">
      <c r="A10" s="237" t="s">
        <v>65</v>
      </c>
      <c r="B10" s="109" t="s">
        <v>77</v>
      </c>
      <c r="C10" s="151">
        <f>Прил11!I24</f>
        <v>1034</v>
      </c>
      <c r="D10" s="151">
        <f>Прил11!J24</f>
        <v>1034</v>
      </c>
    </row>
    <row r="11" spans="1:4" s="1" customFormat="1" ht="18">
      <c r="A11" s="237" t="s">
        <v>302</v>
      </c>
      <c r="B11" s="109" t="s">
        <v>303</v>
      </c>
      <c r="C11" s="151">
        <f>Прил11!I42</f>
        <v>5</v>
      </c>
      <c r="D11" s="151">
        <f>Прил11!J42</f>
        <v>5</v>
      </c>
    </row>
    <row r="12" spans="1:4" s="1" customFormat="1" ht="18">
      <c r="A12" s="237" t="s">
        <v>68</v>
      </c>
      <c r="B12" s="109" t="s">
        <v>315</v>
      </c>
      <c r="C12" s="151">
        <f>Прил11!I43</f>
        <v>861.9</v>
      </c>
      <c r="D12" s="151">
        <f>Прил11!J43</f>
        <v>861.9</v>
      </c>
    </row>
    <row r="13" spans="1:4" s="1" customFormat="1" ht="18">
      <c r="A13" s="237" t="s">
        <v>63</v>
      </c>
      <c r="B13" s="109" t="s">
        <v>78</v>
      </c>
      <c r="C13" s="151">
        <f>Прил11!I54</f>
        <v>349.9</v>
      </c>
      <c r="D13" s="151">
        <f>Прил11!J54</f>
        <v>380.40000000000003</v>
      </c>
    </row>
    <row r="14" spans="1:4" s="1" customFormat="1" ht="18">
      <c r="A14" s="237" t="s">
        <v>79</v>
      </c>
      <c r="B14" s="109" t="s">
        <v>80</v>
      </c>
      <c r="C14" s="151">
        <f>Прил11!I55</f>
        <v>349.9</v>
      </c>
      <c r="D14" s="151">
        <f>Прил11!J55</f>
        <v>380.40000000000003</v>
      </c>
    </row>
    <row r="15" spans="1:4" s="1" customFormat="1" ht="18" hidden="1">
      <c r="A15" s="237" t="s">
        <v>62</v>
      </c>
      <c r="B15" s="109" t="s">
        <v>81</v>
      </c>
      <c r="C15" s="57"/>
      <c r="D15" s="57"/>
    </row>
    <row r="16" spans="1:4" s="1" customFormat="1" ht="26.25" hidden="1">
      <c r="A16" s="237" t="s">
        <v>142</v>
      </c>
      <c r="B16" s="109" t="s">
        <v>83</v>
      </c>
      <c r="C16" s="57"/>
      <c r="D16" s="57"/>
    </row>
    <row r="17" spans="1:4" s="1" customFormat="1" ht="18" hidden="1">
      <c r="A17" s="237" t="s">
        <v>60</v>
      </c>
      <c r="B17" s="109" t="s">
        <v>84</v>
      </c>
      <c r="C17" s="57"/>
      <c r="D17" s="57"/>
    </row>
    <row r="18" spans="1:4" s="1" customFormat="1" ht="18" hidden="1">
      <c r="A18" s="237" t="s">
        <v>59</v>
      </c>
      <c r="B18" s="109" t="s">
        <v>85</v>
      </c>
      <c r="C18" s="58" t="e">
        <f>C19+C20</f>
        <v>#REF!</v>
      </c>
      <c r="D18" s="58" t="e">
        <f>D19+D20</f>
        <v>#REF!</v>
      </c>
    </row>
    <row r="19" spans="1:4" s="1" customFormat="1" ht="18" hidden="1">
      <c r="A19" s="237" t="s">
        <v>58</v>
      </c>
      <c r="B19" s="109" t="s">
        <v>86</v>
      </c>
      <c r="C19" s="58" t="e">
        <f>#REF!</f>
        <v>#REF!</v>
      </c>
      <c r="D19" s="58" t="e">
        <f>#REF!</f>
        <v>#REF!</v>
      </c>
    </row>
    <row r="20" spans="1:4" s="1" customFormat="1" ht="18" hidden="1">
      <c r="A20" s="237" t="s">
        <v>57</v>
      </c>
      <c r="B20" s="109" t="s">
        <v>267</v>
      </c>
      <c r="C20" s="58" t="e">
        <f>#REF!</f>
        <v>#REF!</v>
      </c>
      <c r="D20" s="58" t="e">
        <f>#REF!</f>
        <v>#REF!</v>
      </c>
    </row>
    <row r="21" spans="1:4" s="1" customFormat="1" ht="18" hidden="1">
      <c r="A21" s="237" t="s">
        <v>89</v>
      </c>
      <c r="B21" s="109" t="s">
        <v>90</v>
      </c>
      <c r="C21" s="57"/>
      <c r="D21" s="57"/>
    </row>
    <row r="22" spans="1:4" s="1" customFormat="1" ht="18" hidden="1">
      <c r="A22" s="237" t="s">
        <v>91</v>
      </c>
      <c r="B22" s="109" t="s">
        <v>92</v>
      </c>
      <c r="C22" s="57"/>
      <c r="D22" s="57"/>
    </row>
    <row r="23" spans="1:4" s="1" customFormat="1" ht="18" hidden="1">
      <c r="A23" s="237" t="s">
        <v>56</v>
      </c>
      <c r="B23" s="109" t="s">
        <v>93</v>
      </c>
      <c r="C23" s="57"/>
      <c r="D23" s="57"/>
    </row>
    <row r="24" spans="1:4" s="1" customFormat="1" ht="18">
      <c r="A24" s="237" t="s">
        <v>58</v>
      </c>
      <c r="B24" s="109" t="s">
        <v>86</v>
      </c>
      <c r="C24" s="151">
        <f>Прил11!I63</f>
        <v>220</v>
      </c>
      <c r="D24" s="151">
        <f>Прил11!J63</f>
        <v>220</v>
      </c>
    </row>
    <row r="25" spans="1:4" s="1" customFormat="1" ht="18">
      <c r="A25" s="237" t="s">
        <v>55</v>
      </c>
      <c r="B25" s="109" t="s">
        <v>94</v>
      </c>
      <c r="C25" s="151">
        <f>Прил11!I68</f>
        <v>0</v>
      </c>
      <c r="D25" s="151">
        <f>Прил11!J68</f>
        <v>0</v>
      </c>
    </row>
    <row r="26" spans="1:4" s="1" customFormat="1" ht="18" hidden="1">
      <c r="A26" s="237" t="s">
        <v>54</v>
      </c>
      <c r="B26" s="109" t="s">
        <v>95</v>
      </c>
      <c r="C26" s="57"/>
      <c r="D26" s="57"/>
    </row>
    <row r="27" spans="1:4" s="1" customFormat="1" ht="18" hidden="1">
      <c r="A27" s="237" t="s">
        <v>53</v>
      </c>
      <c r="B27" s="109" t="s">
        <v>96</v>
      </c>
      <c r="C27" s="58"/>
      <c r="D27" s="58"/>
    </row>
    <row r="28" spans="1:4" s="1" customFormat="1" ht="18">
      <c r="A28" s="237" t="s">
        <v>52</v>
      </c>
      <c r="B28" s="109" t="s">
        <v>97</v>
      </c>
      <c r="C28" s="150">
        <f>Прил11!I639</f>
        <v>0</v>
      </c>
      <c r="D28" s="150">
        <f>Прил11!J70</f>
        <v>0</v>
      </c>
    </row>
    <row r="29" spans="1:4" s="1" customFormat="1" ht="18" hidden="1">
      <c r="A29" s="237" t="s">
        <v>51</v>
      </c>
      <c r="B29" s="109" t="s">
        <v>98</v>
      </c>
      <c r="C29" s="57"/>
      <c r="D29" s="57"/>
    </row>
    <row r="30" spans="1:4" s="1" customFormat="1" ht="18" hidden="1">
      <c r="A30" s="237" t="s">
        <v>99</v>
      </c>
      <c r="B30" s="109" t="s">
        <v>100</v>
      </c>
      <c r="C30" s="57"/>
      <c r="D30" s="57"/>
    </row>
    <row r="31" spans="1:4" s="1" customFormat="1" ht="18" hidden="1">
      <c r="A31" s="237" t="s">
        <v>101</v>
      </c>
      <c r="B31" s="109" t="s">
        <v>102</v>
      </c>
      <c r="C31" s="57"/>
      <c r="D31" s="57"/>
    </row>
    <row r="32" spans="1:4" s="1" customFormat="1" ht="18">
      <c r="A32" s="237" t="s">
        <v>50</v>
      </c>
      <c r="B32" s="109" t="s">
        <v>103</v>
      </c>
      <c r="C32" s="151">
        <f>Прил11!I78</f>
        <v>255</v>
      </c>
      <c r="D32" s="151">
        <f>Прил11!J78</f>
        <v>255</v>
      </c>
    </row>
    <row r="33" spans="1:4" s="1" customFormat="1" ht="18" hidden="1">
      <c r="A33" s="237" t="s">
        <v>49</v>
      </c>
      <c r="B33" s="109" t="s">
        <v>104</v>
      </c>
      <c r="C33" s="57"/>
      <c r="D33" s="57"/>
    </row>
    <row r="34" spans="1:4" s="1" customFormat="1" ht="18" hidden="1">
      <c r="A34" s="237" t="s">
        <v>48</v>
      </c>
      <c r="B34" s="109" t="s">
        <v>105</v>
      </c>
      <c r="C34" s="57"/>
      <c r="D34" s="57"/>
    </row>
    <row r="35" spans="1:4" s="1" customFormat="1" ht="18" hidden="1">
      <c r="A35" s="237" t="s">
        <v>47</v>
      </c>
      <c r="B35" s="109" t="s">
        <v>106</v>
      </c>
      <c r="C35" s="57"/>
      <c r="D35" s="57"/>
    </row>
    <row r="36" spans="1:4" s="1" customFormat="1" ht="18">
      <c r="A36" s="237" t="s">
        <v>46</v>
      </c>
      <c r="B36" s="109" t="s">
        <v>107</v>
      </c>
      <c r="C36" s="151">
        <f>Прил11!I79</f>
        <v>255</v>
      </c>
      <c r="D36" s="151">
        <f>Прил11!J79</f>
        <v>255</v>
      </c>
    </row>
    <row r="37" spans="1:4" s="1" customFormat="1" ht="18" hidden="1">
      <c r="A37" s="237" t="s">
        <v>45</v>
      </c>
      <c r="B37" s="109" t="s">
        <v>108</v>
      </c>
      <c r="C37" s="57"/>
      <c r="D37" s="57"/>
    </row>
    <row r="38" spans="1:4" s="1" customFormat="1" ht="18">
      <c r="A38" s="237" t="s">
        <v>143</v>
      </c>
      <c r="B38" s="109" t="s">
        <v>109</v>
      </c>
      <c r="C38" s="151">
        <f>Прил11!I86</f>
        <v>0</v>
      </c>
      <c r="D38" s="151">
        <f>Прил11!J86</f>
        <v>0</v>
      </c>
    </row>
    <row r="39" spans="1:4" s="1" customFormat="1" ht="18">
      <c r="A39" s="237" t="s">
        <v>44</v>
      </c>
      <c r="B39" s="109" t="s">
        <v>110</v>
      </c>
      <c r="C39" s="151">
        <f>Прил11!I87</f>
        <v>0</v>
      </c>
      <c r="D39" s="151">
        <f>Прил11!J87</f>
        <v>0</v>
      </c>
    </row>
    <row r="40" spans="1:4" s="1" customFormat="1" ht="18" hidden="1">
      <c r="A40" s="237" t="s">
        <v>144</v>
      </c>
      <c r="B40" s="109" t="s">
        <v>111</v>
      </c>
      <c r="C40" s="57"/>
      <c r="D40" s="57"/>
    </row>
    <row r="41" spans="1:4" s="1" customFormat="1" ht="18" hidden="1">
      <c r="A41" s="237" t="s">
        <v>42</v>
      </c>
      <c r="B41" s="109" t="s">
        <v>112</v>
      </c>
      <c r="C41" s="57"/>
      <c r="D41" s="57"/>
    </row>
    <row r="42" spans="1:4" s="1" customFormat="1" ht="18" hidden="1">
      <c r="A42" s="237" t="s">
        <v>145</v>
      </c>
      <c r="B42" s="109" t="s">
        <v>113</v>
      </c>
      <c r="C42" s="57"/>
      <c r="D42" s="57"/>
    </row>
    <row r="43" spans="1:4" s="1" customFormat="1" ht="18" hidden="1">
      <c r="A43" s="237" t="s">
        <v>41</v>
      </c>
      <c r="B43" s="109" t="s">
        <v>114</v>
      </c>
      <c r="C43" s="57"/>
      <c r="D43" s="57"/>
    </row>
    <row r="44" spans="1:4" s="1" customFormat="1" ht="18" hidden="1">
      <c r="A44" s="237" t="s">
        <v>40</v>
      </c>
      <c r="B44" s="109" t="s">
        <v>115</v>
      </c>
      <c r="C44" s="57"/>
      <c r="D44" s="57"/>
    </row>
    <row r="45" spans="1:4" s="1" customFormat="1" ht="18" hidden="1">
      <c r="A45" s="237" t="s">
        <v>39</v>
      </c>
      <c r="B45" s="109" t="s">
        <v>116</v>
      </c>
      <c r="C45" s="57"/>
      <c r="D45" s="57"/>
    </row>
    <row r="46" spans="1:4" s="1" customFormat="1" ht="18" hidden="1">
      <c r="A46" s="237" t="s">
        <v>38</v>
      </c>
      <c r="B46" s="109" t="s">
        <v>117</v>
      </c>
      <c r="C46" s="57"/>
      <c r="D46" s="57"/>
    </row>
    <row r="47" spans="1:4" s="1" customFormat="1" ht="18" hidden="1">
      <c r="A47" s="237" t="s">
        <v>118</v>
      </c>
      <c r="B47" s="109" t="s">
        <v>119</v>
      </c>
      <c r="C47" s="151">
        <f>Прил11!I70</f>
        <v>0</v>
      </c>
      <c r="D47" s="151">
        <f>Прил11!J70</f>
        <v>0</v>
      </c>
    </row>
    <row r="48" spans="1:4" s="1" customFormat="1" ht="18" hidden="1">
      <c r="A48" s="237" t="s">
        <v>120</v>
      </c>
      <c r="B48" s="109" t="s">
        <v>122</v>
      </c>
      <c r="C48" s="150">
        <f>Прил11!I71</f>
        <v>0</v>
      </c>
      <c r="D48" s="150">
        <f>Прил11!J71</f>
        <v>0</v>
      </c>
    </row>
    <row r="49" spans="1:4" s="1" customFormat="1" ht="18" hidden="1">
      <c r="A49" s="237" t="s">
        <v>121</v>
      </c>
      <c r="B49" s="109" t="s">
        <v>122</v>
      </c>
      <c r="C49" s="57"/>
      <c r="D49" s="57"/>
    </row>
    <row r="50" spans="1:4" s="1" customFormat="1" ht="18" hidden="1">
      <c r="A50" s="237" t="s">
        <v>123</v>
      </c>
      <c r="B50" s="109" t="s">
        <v>124</v>
      </c>
      <c r="C50" s="57"/>
      <c r="D50" s="57"/>
    </row>
    <row r="51" spans="1:4" s="1" customFormat="1" ht="18" hidden="1">
      <c r="A51" s="237" t="s">
        <v>125</v>
      </c>
      <c r="B51" s="109" t="s">
        <v>126</v>
      </c>
      <c r="C51" s="151">
        <f>Прил11!I74</f>
        <v>0</v>
      </c>
      <c r="D51" s="151">
        <f>Прил11!J74</f>
        <v>0</v>
      </c>
    </row>
    <row r="52" spans="1:4" s="1" customFormat="1" ht="18">
      <c r="A52" s="237" t="s">
        <v>316</v>
      </c>
      <c r="B52" s="109" t="s">
        <v>126</v>
      </c>
      <c r="C52" s="151">
        <f>Прил11!I94</f>
        <v>597.21</v>
      </c>
      <c r="D52" s="151">
        <f>Прил11!J94</f>
        <v>500.23</v>
      </c>
    </row>
    <row r="53" spans="1:4" s="1" customFormat="1" ht="18">
      <c r="A53" s="85" t="s">
        <v>191</v>
      </c>
      <c r="B53" s="70" t="s">
        <v>207</v>
      </c>
      <c r="C53" s="151">
        <f>Прил11!I103</f>
        <v>97.92</v>
      </c>
      <c r="D53" s="151">
        <f>Прил11!J103</f>
        <v>195.9</v>
      </c>
    </row>
    <row r="54" spans="1:4" s="1" customFormat="1" ht="18" hidden="1">
      <c r="A54" s="237" t="s">
        <v>127</v>
      </c>
      <c r="B54" s="109" t="s">
        <v>128</v>
      </c>
      <c r="C54" s="57"/>
      <c r="D54" s="57"/>
    </row>
    <row r="55" spans="1:4" s="1" customFormat="1" ht="18" hidden="1">
      <c r="A55" s="237" t="s">
        <v>146</v>
      </c>
      <c r="B55" s="109" t="s">
        <v>147</v>
      </c>
      <c r="C55" s="57"/>
      <c r="D55" s="57"/>
    </row>
    <row r="56" spans="1:4" s="1" customFormat="1" ht="18" hidden="1">
      <c r="A56" s="237" t="s">
        <v>43</v>
      </c>
      <c r="B56" s="109" t="s">
        <v>129</v>
      </c>
      <c r="C56" s="57"/>
      <c r="D56" s="57"/>
    </row>
    <row r="57" spans="1:4" s="1" customFormat="1" ht="18" hidden="1">
      <c r="A57" s="237" t="s">
        <v>130</v>
      </c>
      <c r="B57" s="109" t="s">
        <v>131</v>
      </c>
      <c r="C57" s="57"/>
      <c r="D57" s="57"/>
    </row>
    <row r="58" spans="1:4" s="1" customFormat="1" ht="18" hidden="1">
      <c r="A58" s="237" t="s">
        <v>148</v>
      </c>
      <c r="B58" s="109" t="s">
        <v>132</v>
      </c>
      <c r="C58" s="57"/>
      <c r="D58" s="57"/>
    </row>
    <row r="59" spans="1:4" s="1" customFormat="1" ht="26.25" hidden="1">
      <c r="A59" s="237" t="s">
        <v>149</v>
      </c>
      <c r="B59" s="109" t="s">
        <v>133</v>
      </c>
      <c r="C59" s="57"/>
      <c r="D59" s="57"/>
    </row>
    <row r="60" spans="1:4" s="1" customFormat="1" ht="26.25" hidden="1">
      <c r="A60" s="237" t="s">
        <v>134</v>
      </c>
      <c r="B60" s="109" t="s">
        <v>135</v>
      </c>
      <c r="C60" s="57"/>
      <c r="D60" s="57"/>
    </row>
    <row r="61" spans="1:4" s="1" customFormat="1" ht="18" hidden="1">
      <c r="A61" s="237" t="s">
        <v>136</v>
      </c>
      <c r="B61" s="109" t="s">
        <v>137</v>
      </c>
      <c r="C61" s="57"/>
      <c r="D61" s="57"/>
    </row>
    <row r="62" spans="1:4" s="1" customFormat="1" ht="18" hidden="1">
      <c r="A62" s="237" t="s">
        <v>150</v>
      </c>
      <c r="B62" s="109" t="s">
        <v>138</v>
      </c>
      <c r="C62" s="57"/>
      <c r="D62" s="57"/>
    </row>
    <row r="63" spans="1:4" s="1" customFormat="1" ht="18">
      <c r="A63" s="294" t="s">
        <v>37</v>
      </c>
      <c r="B63" s="110"/>
      <c r="C63" s="282">
        <f>C7+C13+C24+C25+C32+C52+C53</f>
        <v>4282.93</v>
      </c>
      <c r="D63" s="282">
        <f>D7+D13+D24+D25+D32+D52+D53</f>
        <v>4314.43</v>
      </c>
    </row>
    <row r="64" spans="1:2" s="1" customFormat="1" ht="18">
      <c r="A64" s="295"/>
      <c r="B64" s="66"/>
    </row>
    <row r="65" spans="1:2" s="1" customFormat="1" ht="18">
      <c r="A65" s="295"/>
      <c r="B65" s="66"/>
    </row>
    <row r="66" spans="1:2" s="1" customFormat="1" ht="18">
      <c r="A66" s="295"/>
      <c r="B66" s="66"/>
    </row>
    <row r="67" spans="1:2" s="1" customFormat="1" ht="18">
      <c r="A67" s="295"/>
      <c r="B67" s="66"/>
    </row>
    <row r="68" spans="1:2" s="1" customFormat="1" ht="18">
      <c r="A68" s="295"/>
      <c r="B68" s="66"/>
    </row>
    <row r="69" spans="1:2" s="1" customFormat="1" ht="18">
      <c r="A69" s="295"/>
      <c r="B69" s="66"/>
    </row>
    <row r="70" spans="1:2" s="1" customFormat="1" ht="18">
      <c r="A70" s="296"/>
      <c r="B70" s="47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  <row r="94" ht="12.75">
      <c r="B94" s="32"/>
    </row>
    <row r="95" ht="12.75">
      <c r="B95" s="32"/>
    </row>
    <row r="96" ht="12.75">
      <c r="B96" s="32"/>
    </row>
    <row r="97" ht="12.75">
      <c r="B97" s="32"/>
    </row>
    <row r="98" ht="12.75">
      <c r="B98" s="32"/>
    </row>
    <row r="99" ht="12.75">
      <c r="B99" s="32"/>
    </row>
    <row r="100" ht="12.75">
      <c r="B100" s="32"/>
    </row>
    <row r="101" ht="12.75">
      <c r="B101" s="32"/>
    </row>
    <row r="102" ht="12.75">
      <c r="B102" s="32"/>
    </row>
    <row r="103" ht="12.75">
      <c r="B103" s="32"/>
    </row>
    <row r="104" ht="12.75">
      <c r="B104" s="32"/>
    </row>
    <row r="105" ht="12.75">
      <c r="B105" s="32"/>
    </row>
    <row r="106" ht="12.75">
      <c r="B106" s="32"/>
    </row>
    <row r="107" ht="12.75">
      <c r="B107" s="32"/>
    </row>
    <row r="108" ht="12.75">
      <c r="B108" s="32"/>
    </row>
    <row r="109" ht="12.75">
      <c r="B109" s="32"/>
    </row>
    <row r="110" ht="12.75">
      <c r="B110" s="32"/>
    </row>
    <row r="111" ht="12.75">
      <c r="B111" s="32"/>
    </row>
    <row r="112" ht="12.75">
      <c r="B112" s="32"/>
    </row>
    <row r="113" ht="12.75">
      <c r="B113" s="32"/>
    </row>
    <row r="114" ht="12.75">
      <c r="B114" s="32"/>
    </row>
    <row r="115" ht="12.75">
      <c r="B115" s="32"/>
    </row>
    <row r="116" ht="12.75">
      <c r="B116" s="32"/>
    </row>
    <row r="117" ht="12.75">
      <c r="B117" s="32"/>
    </row>
    <row r="118" ht="12.75">
      <c r="B118" s="32"/>
    </row>
    <row r="119" ht="12.75">
      <c r="B119" s="32"/>
    </row>
    <row r="120" ht="12.75">
      <c r="B120" s="32"/>
    </row>
    <row r="121" ht="12.75">
      <c r="B121" s="32"/>
    </row>
    <row r="122" ht="12.75">
      <c r="B122" s="32"/>
    </row>
  </sheetData>
  <sheetProtection/>
  <mergeCells count="3">
    <mergeCell ref="A3:C3"/>
    <mergeCell ref="C4:D4"/>
    <mergeCell ref="B1:D1"/>
  </mergeCells>
  <printOptions/>
  <pageMargins left="0.7086614173228347" right="0.7086614173228347" top="0.3937007874015748" bottom="0.35433070866141736" header="0.31496062992125984" footer="0.31496062992125984"/>
  <pageSetup fitToHeight="0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"/>
  <sheetViews>
    <sheetView zoomScalePageLayoutView="0" workbookViewId="0" topLeftCell="A1">
      <selection activeCell="K11" sqref="K10:K11"/>
    </sheetView>
  </sheetViews>
  <sheetFormatPr defaultColWidth="9.00390625" defaultRowHeight="12.75"/>
  <cols>
    <col min="1" max="1" width="14.75390625" style="0" customWidth="1"/>
    <col min="2" max="2" width="14.125" style="0" customWidth="1"/>
    <col min="3" max="3" width="17.875" style="0" customWidth="1"/>
    <col min="6" max="6" width="17.625" style="0" customWidth="1"/>
    <col min="8" max="8" width="0.2421875" style="0" customWidth="1"/>
  </cols>
  <sheetData>
    <row r="1" spans="1:8" ht="71.25" customHeight="1">
      <c r="A1" s="351" t="s">
        <v>493</v>
      </c>
      <c r="B1" s="363"/>
      <c r="C1" s="363"/>
      <c r="D1" s="363"/>
      <c r="E1" s="363"/>
      <c r="F1" s="363"/>
      <c r="G1" s="363"/>
      <c r="H1" s="363"/>
    </row>
    <row r="2" spans="1:6" ht="28.5" customHeight="1">
      <c r="A2" s="364" t="s">
        <v>474</v>
      </c>
      <c r="B2" s="364"/>
      <c r="C2" s="364"/>
      <c r="D2" s="364"/>
      <c r="E2" s="364"/>
      <c r="F2" s="364"/>
    </row>
    <row r="3" spans="1:6" ht="12.75">
      <c r="A3" s="306"/>
      <c r="B3" s="307"/>
      <c r="C3" s="307"/>
      <c r="D3" s="308"/>
      <c r="E3" s="308"/>
      <c r="F3" s="309" t="s">
        <v>475</v>
      </c>
    </row>
    <row r="4" spans="1:6" ht="12.75">
      <c r="A4" s="365" t="s">
        <v>476</v>
      </c>
      <c r="B4" s="365" t="s">
        <v>477</v>
      </c>
      <c r="C4" s="365" t="s">
        <v>478</v>
      </c>
      <c r="D4" s="366" t="s">
        <v>411</v>
      </c>
      <c r="E4" s="366"/>
      <c r="F4" s="366"/>
    </row>
    <row r="5" spans="1:6" ht="12.75">
      <c r="A5" s="365"/>
      <c r="B5" s="365"/>
      <c r="C5" s="365"/>
      <c r="D5" s="366" t="s">
        <v>479</v>
      </c>
      <c r="E5" s="366" t="s">
        <v>480</v>
      </c>
      <c r="F5" s="366"/>
    </row>
    <row r="6" spans="1:6" ht="39">
      <c r="A6" s="365"/>
      <c r="B6" s="365"/>
      <c r="C6" s="365"/>
      <c r="D6" s="366"/>
      <c r="E6" s="311" t="s">
        <v>481</v>
      </c>
      <c r="F6" s="311" t="s">
        <v>482</v>
      </c>
    </row>
    <row r="7" spans="1:6" ht="78.75">
      <c r="A7" s="312" t="s">
        <v>484</v>
      </c>
      <c r="B7" s="313"/>
      <c r="C7" s="313"/>
      <c r="D7" s="314">
        <v>0</v>
      </c>
      <c r="E7" s="314">
        <v>0</v>
      </c>
      <c r="F7" s="314">
        <v>0</v>
      </c>
    </row>
    <row r="8" spans="1:6" ht="105">
      <c r="A8" s="310" t="s">
        <v>485</v>
      </c>
      <c r="B8" s="315"/>
      <c r="C8" s="315"/>
      <c r="D8" s="316">
        <v>0</v>
      </c>
      <c r="E8" s="316">
        <v>0</v>
      </c>
      <c r="F8" s="316">
        <v>0</v>
      </c>
    </row>
  </sheetData>
  <sheetProtection/>
  <mergeCells count="8">
    <mergeCell ref="A1:H1"/>
    <mergeCell ref="A2:F2"/>
    <mergeCell ref="A4:A6"/>
    <mergeCell ref="B4:B6"/>
    <mergeCell ref="C4:C6"/>
    <mergeCell ref="D4:F4"/>
    <mergeCell ref="D5:D6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zoomScalePageLayoutView="0" workbookViewId="0" topLeftCell="A1">
      <selection activeCell="S7" sqref="R7:S7"/>
    </sheetView>
  </sheetViews>
  <sheetFormatPr defaultColWidth="9.00390625" defaultRowHeight="12.75"/>
  <cols>
    <col min="1" max="1" width="14.875" style="0" customWidth="1"/>
    <col min="2" max="2" width="10.50390625" style="0" customWidth="1"/>
    <col min="3" max="3" width="11.625" style="0" customWidth="1"/>
    <col min="4" max="4" width="6.50390625" style="0" customWidth="1"/>
  </cols>
  <sheetData>
    <row r="1" spans="1:10" ht="83.25" customHeight="1">
      <c r="A1" s="351" t="s">
        <v>494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9" ht="30.75" customHeight="1">
      <c r="A2" s="364" t="s">
        <v>483</v>
      </c>
      <c r="B2" s="364"/>
      <c r="C2" s="364"/>
      <c r="D2" s="364"/>
      <c r="E2" s="364"/>
      <c r="F2" s="364"/>
      <c r="G2" s="364"/>
      <c r="H2" s="364"/>
      <c r="I2" s="364"/>
    </row>
    <row r="3" spans="1:9" ht="14.25">
      <c r="A3" s="307"/>
      <c r="B3" s="307"/>
      <c r="C3" s="307"/>
      <c r="D3" s="308"/>
      <c r="E3" s="308"/>
      <c r="F3" s="308"/>
      <c r="G3" s="317"/>
      <c r="H3" s="317"/>
      <c r="I3" s="309" t="s">
        <v>475</v>
      </c>
    </row>
    <row r="4" spans="1:9" ht="12.75">
      <c r="A4" s="372" t="s">
        <v>476</v>
      </c>
      <c r="B4" s="372" t="s">
        <v>477</v>
      </c>
      <c r="C4" s="372" t="s">
        <v>478</v>
      </c>
      <c r="D4" s="366" t="s">
        <v>443</v>
      </c>
      <c r="E4" s="366"/>
      <c r="F4" s="366"/>
      <c r="G4" s="366" t="s">
        <v>458</v>
      </c>
      <c r="H4" s="366"/>
      <c r="I4" s="366"/>
    </row>
    <row r="5" spans="1:9" ht="12.75">
      <c r="A5" s="372"/>
      <c r="B5" s="372"/>
      <c r="C5" s="372"/>
      <c r="D5" s="366" t="s">
        <v>479</v>
      </c>
      <c r="E5" s="367" t="s">
        <v>480</v>
      </c>
      <c r="F5" s="368"/>
      <c r="G5" s="369" t="s">
        <v>479</v>
      </c>
      <c r="H5" s="367" t="s">
        <v>480</v>
      </c>
      <c r="I5" s="368"/>
    </row>
    <row r="6" spans="1:9" ht="43.5" customHeight="1">
      <c r="A6" s="372"/>
      <c r="B6" s="372"/>
      <c r="C6" s="372"/>
      <c r="D6" s="366"/>
      <c r="E6" s="311" t="s">
        <v>481</v>
      </c>
      <c r="F6" s="311" t="s">
        <v>482</v>
      </c>
      <c r="G6" s="370"/>
      <c r="H6" s="311" t="s">
        <v>481</v>
      </c>
      <c r="I6" s="311" t="s">
        <v>482</v>
      </c>
    </row>
    <row r="7" spans="1:9" ht="60">
      <c r="A7" s="318" t="s">
        <v>484</v>
      </c>
      <c r="B7" s="319"/>
      <c r="C7" s="319"/>
      <c r="D7" s="320">
        <v>0</v>
      </c>
      <c r="E7" s="321">
        <v>0</v>
      </c>
      <c r="F7" s="321">
        <v>0</v>
      </c>
      <c r="G7" s="320">
        <v>0</v>
      </c>
      <c r="H7" s="321">
        <v>0</v>
      </c>
      <c r="I7" s="321">
        <v>0</v>
      </c>
    </row>
    <row r="8" spans="1:9" ht="105">
      <c r="A8" s="310" t="s">
        <v>485</v>
      </c>
      <c r="B8" s="315"/>
      <c r="C8" s="315"/>
      <c r="D8" s="316">
        <v>0</v>
      </c>
      <c r="E8" s="316">
        <v>0</v>
      </c>
      <c r="F8" s="316">
        <v>0</v>
      </c>
      <c r="G8" s="316">
        <v>0</v>
      </c>
      <c r="H8" s="316">
        <v>0</v>
      </c>
      <c r="I8" s="316">
        <v>0</v>
      </c>
    </row>
  </sheetData>
  <sheetProtection/>
  <mergeCells count="11">
    <mergeCell ref="D4:F4"/>
    <mergeCell ref="G4:I4"/>
    <mergeCell ref="D5:D6"/>
    <mergeCell ref="E5:F5"/>
    <mergeCell ref="G5:G6"/>
    <mergeCell ref="H5:I5"/>
    <mergeCell ref="A1:J1"/>
    <mergeCell ref="A2:I2"/>
    <mergeCell ref="A4:A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Фин</cp:lastModifiedBy>
  <cp:lastPrinted>2023-12-15T03:15:51Z</cp:lastPrinted>
  <dcterms:created xsi:type="dcterms:W3CDTF">2007-09-12T09:25:25Z</dcterms:created>
  <dcterms:modified xsi:type="dcterms:W3CDTF">2024-01-10T03:45:48Z</dcterms:modified>
  <cp:category/>
  <cp:version/>
  <cp:contentType/>
  <cp:contentStatus/>
</cp:coreProperties>
</file>